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4865" windowHeight="8775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<sst xmlns="http://schemas.openxmlformats.org/spreadsheetml/2006/main" count="115" uniqueCount="52">
  <si>
    <t>MADRID</t>
  </si>
  <si>
    <t>VALORES MES</t>
  </si>
  <si>
    <t>TENDENCIA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</si>
  <si>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</si>
  <si>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</si>
  <si>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</si>
  <si>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</si>
  <si>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</si>
  <si>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</si>
  <si>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</si>
  <si>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</si>
  <si>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</si>
  <si>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</si>
  <si>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</si>
  <si>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</si>
  <si>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</si>
  <si>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</si>
  <si>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</si>
  <si>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</si>
  <si>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</si>
  <si>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</si>
  <si>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</si>
  <si>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</si>
  <si>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</si>
  <si>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</si>
  <si>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</si>
  <si>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</si>
  <si>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</si>
  <si>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</si>
  <si>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</si>
  <si>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SEPTIEMBRE 2017</t>
  </si>
  <si>
    <t>SEPTIEMBRE 2017</t>
  </si>
  <si>
    <t xml:space="preserve"> </t>
  </si>
  <si>
    <t>OC 16</t>
  </si>
  <si>
    <t>NV 16</t>
  </si>
  <si>
    <t>DC 16</t>
  </si>
  <si>
    <t>EN 17</t>
  </si>
  <si>
    <t>FB 17</t>
  </si>
  <si>
    <t>MZ 17</t>
  </si>
  <si>
    <t>AB 17</t>
  </si>
  <si>
    <t>MY 17</t>
  </si>
  <si>
    <t>JN 17</t>
  </si>
  <si>
    <t>JL 17</t>
  </si>
  <si>
    <t>AG 17</t>
  </si>
  <si>
    <t>SP 17</t>
  </si>
  <si>
    <t>SP 16</t>
  </si>
  <si>
    <t>SP17 / AG17</t>
  </si>
  <si>
    <t>SP17 / SP16</t>
  </si>
  <si>
    <t>en AG 17</t>
  </si>
  <si>
    <t>en SP 17</t>
  </si>
  <si>
    <t>E 16 CALLE ALBERTO AGUILERA: La implantación de un nuevo eje ciclista ha supuesto la supresión de un carril por sentido, lo que ha afectado a la intensidad circulatoria por el primer cinturón. Si bien la tendencia intermensual será comparable, la tendencia interanual no será significativa en tanto no se complete un año con la nueva ordenación.</t>
  </si>
  <si>
    <t>E 10 AVENIDA DE OPORTO: Esta calle a sufrido un cambio de ordenación pasando de doble a único sentido circulatorio. Durante este mes todo el tramo se encontraba en obras, con lo que no han podido obtenerse datos fiables. Dicha situación ha afectado a los datos entre M-30 y M-40.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</si>
</sst>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  <numFmt numFmtId="174" formatCode="_(&quot;€&quot;* #,##0.00_);_(&quot;€&quot;* \(#,##0.00\);_(&quot;€&quot;* &quot;-&quot;??_);_(@_)"/>
  </numFmts>
  <fonts count="44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975"/>
          <c:w val="0.974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2161186"/>
        <c:axId val="19450675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40838348"/>
        <c:axId val="32000813"/>
      </c:lineChart>
      <c:catAx>
        <c:axId val="21611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50675"/>
        <c:crossesAt val="0"/>
        <c:auto val="0"/>
        <c:lblOffset val="100"/>
        <c:tickLblSkip val="1"/>
        <c:noMultiLvlLbl val="0"/>
      </c:catAx>
      <c:valAx>
        <c:axId val="19450675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1186"/>
        <c:crossesAt val="1"/>
        <c:crossBetween val="between"/>
        <c:dispUnits/>
        <c:majorUnit val="400000"/>
        <c:minorUnit val="80000"/>
      </c:valAx>
      <c:catAx>
        <c:axId val="40838348"/>
        <c:scaling>
          <c:orientation val="minMax"/>
        </c:scaling>
        <c:axPos val="b"/>
        <c:delete val="1"/>
        <c:majorTickMark val="out"/>
        <c:minorTickMark val="none"/>
        <c:tickLblPos val="nextTo"/>
        <c:crossAx val="32000813"/>
        <c:crosses val="autoZero"/>
        <c:auto val="0"/>
        <c:lblOffset val="100"/>
        <c:tickLblSkip val="1"/>
        <c:noMultiLvlLbl val="0"/>
      </c:catAx>
      <c:valAx>
        <c:axId val="32000813"/>
        <c:scaling>
          <c:orientation val="minMax"/>
        </c:scaling>
        <c:axPos val="l"/>
        <c:delete val="1"/>
        <c:majorTickMark val="out"/>
        <c:minorTickMark val="none"/>
        <c:tickLblPos val="nextTo"/>
        <c:crossAx val="4083834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7"/>
          <c:y val="0.94625"/>
          <c:w val="0.361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2"/>
          <c:w val="0.94825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192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19571862"/>
        <c:axId val="41929031"/>
      </c:lineChart>
      <c:catAx>
        <c:axId val="195718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929031"/>
        <c:crossesAt val="1800000"/>
        <c:auto val="1"/>
        <c:lblOffset val="100"/>
        <c:tickLblSkip val="1"/>
        <c:noMultiLvlLbl val="0"/>
      </c:catAx>
      <c:valAx>
        <c:axId val="41929031"/>
        <c:scaling>
          <c:orientation val="minMax"/>
          <c:max val="2800000"/>
          <c:min val="1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1862"/>
        <c:crossesAt val="1"/>
        <c:crossBetween val="between"/>
        <c:dispUnits/>
        <c:majorUnit val="100000"/>
        <c:minorUnit val="20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46"/>
          <c:w val="0.496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1"/>
          <c:w val="0.948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16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41816960"/>
        <c:axId val="40808321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31730570"/>
        <c:axId val="17139675"/>
      </c:lineChart>
      <c:catAx>
        <c:axId val="41816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08321"/>
        <c:crossesAt val="0"/>
        <c:auto val="0"/>
        <c:lblOffset val="100"/>
        <c:tickLblSkip val="1"/>
        <c:noMultiLvlLbl val="0"/>
      </c:catAx>
      <c:valAx>
        <c:axId val="40808321"/>
        <c:scaling>
          <c:orientation val="minMax"/>
          <c:max val="2100.0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16960"/>
        <c:crossesAt val="1"/>
        <c:crossBetween val="between"/>
        <c:dispUnits/>
        <c:majorUnit val="300"/>
        <c:minorUnit val="60"/>
      </c:valAx>
      <c:catAx>
        <c:axId val="31730570"/>
        <c:scaling>
          <c:orientation val="minMax"/>
        </c:scaling>
        <c:axPos val="b"/>
        <c:delete val="1"/>
        <c:majorTickMark val="out"/>
        <c:minorTickMark val="none"/>
        <c:tickLblPos val="nextTo"/>
        <c:crossAx val="17139675"/>
        <c:crosses val="autoZero"/>
        <c:auto val="0"/>
        <c:lblOffset val="100"/>
        <c:tickLblSkip val="1"/>
        <c:noMultiLvlLbl val="0"/>
      </c:catAx>
      <c:valAx>
        <c:axId val="17139675"/>
        <c:scaling>
          <c:orientation val="minMax"/>
        </c:scaling>
        <c:axPos val="l"/>
        <c:delete val="1"/>
        <c:majorTickMark val="out"/>
        <c:minorTickMark val="none"/>
        <c:tickLblPos val="nextTo"/>
        <c:crossAx val="3173057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5"/>
          <c:y val="0.946"/>
          <c:w val="0.395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2075"/>
          <c:w val="0.94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46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20039348"/>
        <c:axId val="46136405"/>
      </c:lineChart>
      <c:catAx>
        <c:axId val="200393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36405"/>
        <c:crossesAt val="1600"/>
        <c:auto val="1"/>
        <c:lblOffset val="100"/>
        <c:tickLblSkip val="1"/>
        <c:noMultiLvlLbl val="0"/>
      </c:catAx>
      <c:valAx>
        <c:axId val="4613640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39348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"/>
          <c:y val="0.94625"/>
          <c:w val="0.497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762000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790575" y="6448425"/>
        <a:ext cx="8362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762000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733425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762000" y="6486525"/>
        <a:ext cx="835342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6"/>
  <sheetViews>
    <sheetView tabSelected="1" zoomScalePageLayoutView="0" workbookViewId="0" topLeftCell="A1">
      <selection activeCell="B46" sqref="B46"/>
    </sheetView>
  </sheetViews>
  <sheetFormatPr defaultColWidth="11.421875" defaultRowHeight="12.75"/>
  <cols>
    <col min="2" max="2" width="47.421875" style="0" bestFit="1" customWidth="1"/>
  </cols>
  <sheetData>
    <row r="1" ht="13.5" thickBot="1"/>
    <row r="2" ht="35.25">
      <c r="B2" s="1" t="s">
        <v>14</v>
      </c>
    </row>
    <row r="3" ht="33.75">
      <c r="B3" s="2" t="s">
        <v>13</v>
      </c>
    </row>
    <row r="4" ht="21" thickBot="1">
      <c r="B4" s="3" t="s">
        <v>30</v>
      </c>
    </row>
    <row r="46" ht="12.75">
      <c r="B46" t="s">
        <v>32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zoomScalePageLayoutView="0" workbookViewId="0" topLeftCell="A1">
      <selection activeCell="D27" sqref="D27"/>
    </sheetView>
  </sheetViews>
  <sheetFormatPr defaultColWidth="11.421875" defaultRowHeight="12.75"/>
  <cols>
    <col min="2" max="2" width="38.8515625" style="0" bestFit="1" customWidth="1"/>
    <col min="3" max="5" width="13.57421875" style="0" bestFit="1" customWidth="1"/>
    <col min="6" max="6" width="17.57421875" style="0" bestFit="1" customWidth="1"/>
    <col min="7" max="7" width="17.421875" style="0" bestFit="1" customWidth="1"/>
    <col min="8" max="9" width="13.57421875" style="0" bestFit="1" customWidth="1"/>
    <col min="10" max="10" width="17.421875" style="0" bestFit="1" customWidth="1"/>
  </cols>
  <sheetData>
    <row r="1" ht="13.5" thickBot="1"/>
    <row r="2" spans="2:10" ht="18">
      <c r="B2" s="4" t="s">
        <v>14</v>
      </c>
      <c r="C2" s="6" t="s">
        <v>18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15</v>
      </c>
      <c r="G3" s="11"/>
      <c r="H3" s="9" t="s">
        <v>16</v>
      </c>
      <c r="I3" s="17"/>
      <c r="J3" s="12"/>
    </row>
    <row r="4" spans="2:10" ht="18.75" thickBot="1">
      <c r="B4" s="88" t="s">
        <v>31</v>
      </c>
      <c r="C4" s="38" t="s">
        <v>44</v>
      </c>
      <c r="D4" s="39" t="s">
        <v>43</v>
      </c>
      <c r="E4" s="13" t="s">
        <v>45</v>
      </c>
      <c r="F4" s="13" t="s">
        <v>46</v>
      </c>
      <c r="G4" s="13" t="s">
        <v>47</v>
      </c>
      <c r="H4" s="40" t="s">
        <v>48</v>
      </c>
      <c r="I4" s="38" t="s">
        <v>49</v>
      </c>
      <c r="J4" s="38" t="s">
        <v>2</v>
      </c>
    </row>
    <row r="5" spans="2:10" ht="18">
      <c r="B5" s="18" t="s">
        <v>3</v>
      </c>
      <c r="C5" s="79">
        <v>144010</v>
      </c>
      <c r="D5" s="80">
        <v>118644</v>
      </c>
      <c r="E5" s="58">
        <v>140811</v>
      </c>
      <c r="F5" s="14">
        <v>0.21379926502815144</v>
      </c>
      <c r="G5" s="14">
        <v>0.022718395579890777</v>
      </c>
      <c r="H5" s="81">
        <v>134725.33333333328</v>
      </c>
      <c r="I5" s="79">
        <v>134991.91666666663</v>
      </c>
      <c r="J5" s="15">
        <v>0.0019787171925102665</v>
      </c>
    </row>
    <row r="6" spans="2:10" ht="18">
      <c r="B6" s="18" t="s">
        <v>7</v>
      </c>
      <c r="C6" s="79">
        <v>272910</v>
      </c>
      <c r="D6" s="80">
        <v>190600</v>
      </c>
      <c r="E6" s="58">
        <v>286837</v>
      </c>
      <c r="F6" s="14">
        <v>0.43184679958027283</v>
      </c>
      <c r="G6" s="14">
        <v>-0.0485537082036139</v>
      </c>
      <c r="H6" s="81">
        <v>274927.25</v>
      </c>
      <c r="I6" s="79">
        <v>273766.6666666667</v>
      </c>
      <c r="J6" s="15">
        <v>-0.004221419787719529</v>
      </c>
    </row>
    <row r="7" spans="2:10" ht="18">
      <c r="B7" s="18" t="s">
        <v>4</v>
      </c>
      <c r="C7" s="79">
        <v>415650</v>
      </c>
      <c r="D7" s="80">
        <v>296129</v>
      </c>
      <c r="E7" s="58">
        <v>428129</v>
      </c>
      <c r="F7" s="14">
        <v>0.40361126400994163</v>
      </c>
      <c r="G7" s="14">
        <v>-0.029147756867673062</v>
      </c>
      <c r="H7" s="81">
        <v>408487.75000000006</v>
      </c>
      <c r="I7" s="79">
        <v>407447.8333333334</v>
      </c>
      <c r="J7" s="15">
        <v>-0.002545771976434265</v>
      </c>
    </row>
    <row r="8" spans="2:10" ht="18">
      <c r="B8" s="18" t="s">
        <v>8</v>
      </c>
      <c r="C8" s="79">
        <v>248940</v>
      </c>
      <c r="D8" s="80">
        <v>166427</v>
      </c>
      <c r="E8" s="58">
        <v>250096</v>
      </c>
      <c r="F8" s="14">
        <v>0.4957909473823358</v>
      </c>
      <c r="G8" s="14">
        <v>-0.00462222506557482</v>
      </c>
      <c r="H8" s="81">
        <v>242620.2500000001</v>
      </c>
      <c r="I8" s="79">
        <v>242523.91666666674</v>
      </c>
      <c r="J8" s="15">
        <v>-0.0003970539694577967</v>
      </c>
    </row>
    <row r="9" spans="2:10" ht="18">
      <c r="B9" s="18" t="s">
        <v>9</v>
      </c>
      <c r="C9" s="79">
        <v>478235</v>
      </c>
      <c r="D9" s="80">
        <v>322186</v>
      </c>
      <c r="E9" s="58">
        <v>484614</v>
      </c>
      <c r="F9" s="14">
        <v>0.48434444699645546</v>
      </c>
      <c r="G9" s="14">
        <v>-0.013163053481740107</v>
      </c>
      <c r="H9" s="81">
        <v>473976.4166666669</v>
      </c>
      <c r="I9" s="79">
        <v>473444.8333333336</v>
      </c>
      <c r="J9" s="15">
        <v>-0.0011215396265320098</v>
      </c>
    </row>
    <row r="10" spans="2:10" ht="18">
      <c r="B10" s="18" t="s">
        <v>5</v>
      </c>
      <c r="C10" s="79">
        <v>202650</v>
      </c>
      <c r="D10" s="80">
        <v>158218</v>
      </c>
      <c r="E10" s="58">
        <v>205292</v>
      </c>
      <c r="F10" s="14">
        <v>0.28082771871721296</v>
      </c>
      <c r="G10" s="14">
        <v>-0.012869473725230403</v>
      </c>
      <c r="H10" s="81">
        <v>203495.3333333334</v>
      </c>
      <c r="I10" s="79">
        <v>203275.16666666674</v>
      </c>
      <c r="J10" s="15">
        <v>-0.0010819248926264822</v>
      </c>
    </row>
    <row r="11" spans="2:10" ht="18">
      <c r="B11" s="18" t="s">
        <v>11</v>
      </c>
      <c r="C11" s="79">
        <v>367578</v>
      </c>
      <c r="D11" s="80">
        <v>275870</v>
      </c>
      <c r="E11" s="58">
        <v>394629</v>
      </c>
      <c r="F11" s="14">
        <v>0.33243194258165076</v>
      </c>
      <c r="G11" s="14">
        <v>-0.06854792729373665</v>
      </c>
      <c r="H11" s="81">
        <v>387836.9166666669</v>
      </c>
      <c r="I11" s="79">
        <v>385582.6666666669</v>
      </c>
      <c r="J11" s="15">
        <v>-0.005812365721588731</v>
      </c>
    </row>
    <row r="12" spans="2:10" s="24" customFormat="1" ht="18.75" thickBot="1">
      <c r="B12" s="34" t="s">
        <v>12</v>
      </c>
      <c r="C12" s="79">
        <v>28176</v>
      </c>
      <c r="D12" s="80">
        <v>21048</v>
      </c>
      <c r="E12" s="58">
        <v>28759</v>
      </c>
      <c r="F12" s="82">
        <v>0.338654503990878</v>
      </c>
      <c r="G12" s="21">
        <v>-0.020271914878820543</v>
      </c>
      <c r="H12" s="81">
        <v>28554.249999999956</v>
      </c>
      <c r="I12" s="83">
        <v>28505.666666666624</v>
      </c>
      <c r="J12" s="22">
        <v>-0.0017014396572605547</v>
      </c>
    </row>
    <row r="13" spans="2:10" ht="18.75" thickBot="1">
      <c r="B13" s="19" t="s">
        <v>6</v>
      </c>
      <c r="C13" s="84">
        <v>2158149</v>
      </c>
      <c r="D13" s="85">
        <v>1549122</v>
      </c>
      <c r="E13" s="86">
        <v>2219167</v>
      </c>
      <c r="F13" s="20">
        <v>0.39314334184137856</v>
      </c>
      <c r="G13" s="20">
        <v>-0.02749590274188468</v>
      </c>
      <c r="H13" s="87">
        <v>2154623.499999999</v>
      </c>
      <c r="I13" s="84">
        <v>2149538.6666666656</v>
      </c>
      <c r="J13" s="23">
        <v>-0.0023599637399914605</v>
      </c>
    </row>
    <row r="18" spans="2:10" ht="26.25" customHeight="1">
      <c r="B18" s="89" t="s">
        <v>50</v>
      </c>
      <c r="C18" s="90"/>
      <c r="D18" s="90"/>
      <c r="E18" s="90"/>
      <c r="F18" s="90"/>
      <c r="G18" s="90"/>
      <c r="H18" s="90"/>
      <c r="I18" s="90"/>
      <c r="J18" s="90"/>
    </row>
    <row r="20" spans="2:10" ht="24.75" customHeight="1">
      <c r="B20" s="89" t="s">
        <v>51</v>
      </c>
      <c r="C20" s="90"/>
      <c r="D20" s="90"/>
      <c r="E20" s="90"/>
      <c r="F20" s="90"/>
      <c r="G20" s="90"/>
      <c r="H20" s="90"/>
      <c r="I20" s="90"/>
      <c r="J20" s="90"/>
    </row>
  </sheetData>
  <sheetProtection/>
  <mergeCells count="2">
    <mergeCell ref="B18:J18"/>
    <mergeCell ref="B20:J20"/>
  </mergeCells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SEPTIEMBRE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81" zoomScaleNormal="81" zoomScalePageLayoutView="0" workbookViewId="0" topLeftCell="A1">
      <selection activeCell="N120" sqref="N120"/>
    </sheetView>
  </sheetViews>
  <sheetFormatPr defaultColWidth="11.421875" defaultRowHeight="12.75"/>
  <cols>
    <col min="14" max="14" width="53.57421875" style="0" bestFit="1" customWidth="1"/>
  </cols>
  <sheetData>
    <row r="1" ht="13.5" thickBot="1"/>
    <row r="2" spans="2:27" ht="17.25" thickBot="1">
      <c r="B2" s="91" t="str">
        <f>"DISTRIBUCIÓN MENSUAL del TRAFICO (Suma de 60 Permanentes)        Madrid "&amp;'TRAFICO(Cuadro)60p)'!B4</f>
        <v>DISTRIBUCIÓN MENSUAL del TRAFICO (Suma de 60 Permanentes)        Madrid SEPTIEMBRE 2017</v>
      </c>
      <c r="C2" s="92"/>
      <c r="D2" s="92"/>
      <c r="E2" s="92"/>
      <c r="F2" s="92"/>
      <c r="G2" s="92"/>
      <c r="H2" s="92"/>
      <c r="I2" s="92"/>
      <c r="J2" s="92"/>
      <c r="K2" s="92"/>
      <c r="L2" s="93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SEPTIEMBRE 2017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8" t="s">
        <v>38</v>
      </c>
      <c r="U4" s="28" t="s">
        <v>39</v>
      </c>
      <c r="V4" s="28" t="s">
        <v>40</v>
      </c>
      <c r="W4" s="28" t="s">
        <v>41</v>
      </c>
      <c r="X4" s="28" t="s">
        <v>42</v>
      </c>
      <c r="Y4" s="28" t="s">
        <v>43</v>
      </c>
      <c r="Z4" s="28" t="s">
        <v>44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10</v>
      </c>
      <c r="O5" s="26">
        <v>2219167</v>
      </c>
      <c r="P5" s="26">
        <v>2250691</v>
      </c>
      <c r="Q5" s="26">
        <v>2257422</v>
      </c>
      <c r="R5" s="26">
        <v>2115067</v>
      </c>
      <c r="S5" s="26">
        <v>2235329</v>
      </c>
      <c r="T5" s="26">
        <v>2247535</v>
      </c>
      <c r="U5" s="26">
        <v>2184235</v>
      </c>
      <c r="V5" s="26">
        <v>2248822</v>
      </c>
      <c r="W5" s="26">
        <v>2272777</v>
      </c>
      <c r="X5" s="26">
        <v>2100178</v>
      </c>
      <c r="Y5" s="26">
        <v>1549122</v>
      </c>
      <c r="Z5" s="26">
        <v>2158149</v>
      </c>
    </row>
    <row r="6" spans="14:26" ht="12.75">
      <c r="N6" s="30" t="s">
        <v>19</v>
      </c>
      <c r="O6" s="31">
        <v>2149538.6666666656</v>
      </c>
      <c r="P6" s="31">
        <v>2149538.6666666656</v>
      </c>
      <c r="Q6" s="31">
        <v>2149538.6666666656</v>
      </c>
      <c r="R6" s="31">
        <v>2149538.6666666656</v>
      </c>
      <c r="S6" s="31">
        <v>2149538.6666666656</v>
      </c>
      <c r="T6" s="31">
        <v>2149538.6666666656</v>
      </c>
      <c r="U6" s="31">
        <v>2149538.6666666656</v>
      </c>
      <c r="V6" s="31">
        <v>2149538.6666666656</v>
      </c>
      <c r="W6" s="31">
        <v>2149538.6666666656</v>
      </c>
      <c r="X6" s="31">
        <v>2149538.6666666656</v>
      </c>
      <c r="Y6" s="31">
        <v>2149538.6666666656</v>
      </c>
      <c r="Z6" s="31">
        <v>2149538.6666666656</v>
      </c>
    </row>
    <row r="8" spans="15:26" ht="12.75">
      <c r="O8" s="28" t="s">
        <v>33</v>
      </c>
      <c r="P8" s="28" t="s">
        <v>34</v>
      </c>
      <c r="Q8" s="28" t="s">
        <v>35</v>
      </c>
      <c r="R8" s="28" t="s">
        <v>36</v>
      </c>
      <c r="S8" s="28" t="s">
        <v>37</v>
      </c>
      <c r="T8" s="28" t="s">
        <v>38</v>
      </c>
      <c r="U8" s="28" t="s">
        <v>39</v>
      </c>
      <c r="V8" s="28" t="s">
        <v>40</v>
      </c>
      <c r="W8" s="28" t="s">
        <v>41</v>
      </c>
      <c r="X8" s="28" t="s">
        <v>42</v>
      </c>
      <c r="Y8" s="28" t="s">
        <v>43</v>
      </c>
      <c r="Z8" s="28" t="s">
        <v>44</v>
      </c>
    </row>
    <row r="9" spans="14:26" ht="12.75">
      <c r="N9" s="25" t="s">
        <v>17</v>
      </c>
      <c r="O9" s="31">
        <v>2168951.5833333326</v>
      </c>
      <c r="P9" s="31">
        <v>2169155.166666666</v>
      </c>
      <c r="Q9" s="31">
        <v>2168029.3333333326</v>
      </c>
      <c r="R9" s="31">
        <v>2163842.8333333326</v>
      </c>
      <c r="S9" s="31">
        <v>2165570.5833333326</v>
      </c>
      <c r="T9" s="31">
        <v>2171452.999999999</v>
      </c>
      <c r="U9" s="31">
        <v>2164606.0833333326</v>
      </c>
      <c r="V9" s="31">
        <v>2161621.249999999</v>
      </c>
      <c r="W9" s="31">
        <v>2160752.4166666656</v>
      </c>
      <c r="X9" s="31">
        <v>2157853.9166666656</v>
      </c>
      <c r="Y9" s="31">
        <v>2154623.499999999</v>
      </c>
      <c r="Z9" s="31">
        <v>2149538.6666666656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91" t="str">
        <f>"EVOLUCIÓN del PROMEDIO INTERANUAL de TRAFICO (Suma de 60 Perm.)   Madrid  "&amp;'TRAFICO(Cuadro)60p)'!B4</f>
        <v>EVOLUCIÓN del PROMEDIO INTERANUAL de TRAFICO (Suma de 60 Perm.)   Madrid  SEPTIEMBRE 2017</v>
      </c>
      <c r="C38" s="92"/>
      <c r="D38" s="92"/>
      <c r="E38" s="92"/>
      <c r="F38" s="92"/>
      <c r="G38" s="92"/>
      <c r="H38" s="92"/>
      <c r="I38" s="92"/>
      <c r="J38" s="92"/>
      <c r="K38" s="92"/>
      <c r="L38" s="93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PageLayoutView="0" workbookViewId="0" topLeftCell="A1">
      <selection activeCell="B53" sqref="B53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421875" style="0" bestFit="1" customWidth="1"/>
    <col min="8" max="9" width="12.8515625" style="0" bestFit="1" customWidth="1"/>
    <col min="10" max="10" width="17.421875" style="0" bestFit="1" customWidth="1"/>
  </cols>
  <sheetData>
    <row r="1" ht="13.5" thickBot="1"/>
    <row r="2" spans="2:10" ht="18">
      <c r="B2" s="4" t="s">
        <v>14</v>
      </c>
      <c r="C2" s="41" t="s">
        <v>20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15</v>
      </c>
      <c r="G3" s="11"/>
      <c r="H3" s="43" t="s">
        <v>16</v>
      </c>
      <c r="I3" s="44"/>
      <c r="J3" s="37"/>
    </row>
    <row r="4" spans="2:10" ht="18.75" thickBot="1">
      <c r="B4" s="45" t="str">
        <f>'TRAFICO(Cuadro)60p)'!B4</f>
        <v>SEPTIEMBRE 2017</v>
      </c>
      <c r="C4" s="46" t="s">
        <v>44</v>
      </c>
      <c r="D4" s="13" t="s">
        <v>43</v>
      </c>
      <c r="E4" s="13" t="s">
        <v>45</v>
      </c>
      <c r="F4" s="47" t="s">
        <v>46</v>
      </c>
      <c r="G4" s="48" t="s">
        <v>47</v>
      </c>
      <c r="H4" s="13" t="s">
        <v>48</v>
      </c>
      <c r="I4" s="46" t="s">
        <v>49</v>
      </c>
      <c r="J4" s="49" t="s">
        <v>2</v>
      </c>
    </row>
    <row r="5" spans="2:10" ht="18">
      <c r="B5" s="50" t="s">
        <v>21</v>
      </c>
      <c r="C5" s="51">
        <v>1063</v>
      </c>
      <c r="D5" s="52">
        <v>671</v>
      </c>
      <c r="E5" s="52">
        <v>1014</v>
      </c>
      <c r="F5" s="53">
        <v>0.5842026825633383</v>
      </c>
      <c r="G5" s="53">
        <v>0.048323471400394474</v>
      </c>
      <c r="H5" s="54">
        <v>1028.916666666666</v>
      </c>
      <c r="I5" s="55">
        <v>1032.9999999999993</v>
      </c>
      <c r="J5" s="56">
        <v>0.003968575362436148</v>
      </c>
    </row>
    <row r="6" spans="2:10" ht="18">
      <c r="B6" s="57" t="s">
        <v>22</v>
      </c>
      <c r="C6" s="51">
        <v>630</v>
      </c>
      <c r="D6" s="58">
        <v>357</v>
      </c>
      <c r="E6" s="58">
        <v>589</v>
      </c>
      <c r="F6" s="14">
        <v>0.7647058823529411</v>
      </c>
      <c r="G6" s="14">
        <v>0.06960950764006792</v>
      </c>
      <c r="H6" s="59">
        <v>594.3333333333331</v>
      </c>
      <c r="I6" s="60">
        <v>597.7499999999998</v>
      </c>
      <c r="J6" s="15">
        <v>0.005748738081884403</v>
      </c>
    </row>
    <row r="7" spans="2:10" ht="18">
      <c r="B7" s="57" t="s">
        <v>23</v>
      </c>
      <c r="C7" s="51">
        <v>134</v>
      </c>
      <c r="D7" s="58">
        <v>68</v>
      </c>
      <c r="E7" s="58">
        <v>130</v>
      </c>
      <c r="F7" s="14">
        <v>0.9705882352941176</v>
      </c>
      <c r="G7" s="14">
        <v>0.03076923076923077</v>
      </c>
      <c r="H7" s="59">
        <v>124.66666666666669</v>
      </c>
      <c r="I7" s="60">
        <v>125.00000000000001</v>
      </c>
      <c r="J7" s="15">
        <v>0.002673796791443812</v>
      </c>
    </row>
    <row r="8" spans="2:10" ht="18">
      <c r="B8" s="57" t="s">
        <v>24</v>
      </c>
      <c r="C8" s="51">
        <v>1146</v>
      </c>
      <c r="D8" s="58">
        <v>717</v>
      </c>
      <c r="E8" s="58">
        <v>1083</v>
      </c>
      <c r="F8" s="14">
        <v>0.5983263598326359</v>
      </c>
      <c r="G8" s="14">
        <v>0.05817174515235457</v>
      </c>
      <c r="H8" s="59">
        <v>1071.4166666666663</v>
      </c>
      <c r="I8" s="60">
        <v>1076.6666666666663</v>
      </c>
      <c r="J8" s="15">
        <v>0.0049000544450493915</v>
      </c>
    </row>
    <row r="9" spans="2:10" ht="18.75" thickBot="1">
      <c r="B9" s="61" t="s">
        <v>25</v>
      </c>
      <c r="C9" s="62">
        <v>4</v>
      </c>
      <c r="D9" s="63">
        <v>2</v>
      </c>
      <c r="E9" s="63">
        <v>4</v>
      </c>
      <c r="F9" s="64">
        <v>1</v>
      </c>
      <c r="G9" s="64">
        <v>0</v>
      </c>
      <c r="H9" s="65">
        <v>2.1666666666666696</v>
      </c>
      <c r="I9" s="66">
        <v>2.1666666666666696</v>
      </c>
      <c r="J9" s="67">
        <v>0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26</v>
      </c>
      <c r="C12" s="41" t="s">
        <v>27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15</v>
      </c>
      <c r="G13" s="11"/>
      <c r="H13" s="43" t="s">
        <v>16</v>
      </c>
      <c r="I13" s="44"/>
      <c r="J13" s="37"/>
    </row>
    <row r="14" spans="2:10" ht="18.75" thickBot="1">
      <c r="B14" s="35" t="str">
        <f>B4</f>
        <v>SEPTIEMBRE 2017</v>
      </c>
      <c r="C14" s="46" t="str">
        <f aca="true" t="shared" si="0" ref="C14:H14">C4</f>
        <v>SP 17</v>
      </c>
      <c r="D14" s="13" t="str">
        <f t="shared" si="0"/>
        <v>AG 17</v>
      </c>
      <c r="E14" s="13" t="str">
        <f t="shared" si="0"/>
        <v>SP 16</v>
      </c>
      <c r="F14" s="13" t="str">
        <f t="shared" si="0"/>
        <v>SP17 / AG17</v>
      </c>
      <c r="G14" s="13" t="str">
        <f t="shared" si="0"/>
        <v>SP17 / SP16</v>
      </c>
      <c r="H14" s="13" t="str">
        <f t="shared" si="0"/>
        <v>en AG 17</v>
      </c>
      <c r="I14" s="73" t="str">
        <f>I4</f>
        <v>en SP 17</v>
      </c>
      <c r="J14" s="49" t="s">
        <v>2</v>
      </c>
    </row>
    <row r="15" spans="2:10" ht="18">
      <c r="B15" s="50" t="s">
        <v>21</v>
      </c>
      <c r="C15" s="51">
        <v>64</v>
      </c>
      <c r="D15" s="52">
        <v>37</v>
      </c>
      <c r="E15" s="52">
        <v>74</v>
      </c>
      <c r="F15" s="53">
        <v>0.7297297297297297</v>
      </c>
      <c r="G15" s="53">
        <v>-0.13513513513513514</v>
      </c>
      <c r="H15" s="59">
        <v>71.74999999999994</v>
      </c>
      <c r="I15" s="55">
        <v>70.91666666666661</v>
      </c>
      <c r="J15" s="56">
        <v>-0.01161440185830424</v>
      </c>
    </row>
    <row r="16" spans="2:10" ht="18">
      <c r="B16" s="57" t="s">
        <v>22</v>
      </c>
      <c r="C16" s="51">
        <v>54</v>
      </c>
      <c r="D16" s="58">
        <v>33</v>
      </c>
      <c r="E16" s="58">
        <v>62</v>
      </c>
      <c r="F16" s="14">
        <v>0.6363636363636364</v>
      </c>
      <c r="G16" s="14">
        <v>-0.12903225806451613</v>
      </c>
      <c r="H16" s="59">
        <v>61.58333333333328</v>
      </c>
      <c r="I16" s="60">
        <v>60.916666666666615</v>
      </c>
      <c r="J16" s="15">
        <v>-0.010825439783491176</v>
      </c>
    </row>
    <row r="17" spans="2:10" ht="18">
      <c r="B17" s="57" t="s">
        <v>23</v>
      </c>
      <c r="C17" s="51">
        <v>1</v>
      </c>
      <c r="D17" s="58">
        <v>0</v>
      </c>
      <c r="E17" s="58">
        <v>1</v>
      </c>
      <c r="F17" s="14" t="e">
        <v>#DIV/0!</v>
      </c>
      <c r="G17" s="14">
        <v>0</v>
      </c>
      <c r="H17" s="59">
        <v>0.7500000000000002</v>
      </c>
      <c r="I17" s="60">
        <v>0.7500000000000002</v>
      </c>
      <c r="J17" s="15">
        <v>0</v>
      </c>
    </row>
    <row r="18" spans="2:10" ht="18">
      <c r="B18" s="57" t="s">
        <v>24</v>
      </c>
      <c r="C18" s="51">
        <v>84</v>
      </c>
      <c r="D18" s="58">
        <v>39</v>
      </c>
      <c r="E18" s="58">
        <v>87</v>
      </c>
      <c r="F18" s="14">
        <v>1.1538461538461537</v>
      </c>
      <c r="G18" s="14">
        <v>-0.034482758620689655</v>
      </c>
      <c r="H18" s="59">
        <v>79.58333333333333</v>
      </c>
      <c r="I18" s="60">
        <v>79.33333333333333</v>
      </c>
      <c r="J18" s="15">
        <v>-0.0031413612565445027</v>
      </c>
    </row>
    <row r="19" spans="2:10" ht="18.75" thickBot="1">
      <c r="B19" s="61" t="s">
        <v>25</v>
      </c>
      <c r="C19" s="62">
        <v>1</v>
      </c>
      <c r="D19" s="63">
        <v>0</v>
      </c>
      <c r="E19" s="63">
        <v>2</v>
      </c>
      <c r="F19" s="64" t="e">
        <v>#DIV/0!</v>
      </c>
      <c r="G19" s="64">
        <v>-0.5</v>
      </c>
      <c r="H19" s="65">
        <v>0.1666666666666673</v>
      </c>
      <c r="I19" s="66">
        <v>0.08333333333333397</v>
      </c>
      <c r="J19" s="67">
        <v>-0.4999999999999981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SEPTIEMBRE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PageLayoutView="0" workbookViewId="0" topLeftCell="A1">
      <selection activeCell="B109" sqref="B109"/>
    </sheetView>
  </sheetViews>
  <sheetFormatPr defaultColWidth="11.421875" defaultRowHeight="12.75"/>
  <cols>
    <col min="14" max="14" width="53.57421875" style="0" bestFit="1" customWidth="1"/>
  </cols>
  <sheetData>
    <row r="1" ht="13.5" thickBot="1"/>
    <row r="2" spans="2:26" ht="18.75" thickBot="1">
      <c r="B2" s="94" t="str">
        <f>"DISTRIBUCIÓN MENSUAL del nº de ACCIDENTES            Madrid, "&amp;'ACCIDENTES(Cuadros)'!B4</f>
        <v>DISTRIBUCIÓN MENSUAL del nº de ACCIDENTES            Madrid, SEPTIEMBRE 2017</v>
      </c>
      <c r="C2" s="95"/>
      <c r="D2" s="95"/>
      <c r="E2" s="95"/>
      <c r="F2" s="95"/>
      <c r="G2" s="95"/>
      <c r="H2" s="95"/>
      <c r="I2" s="95"/>
      <c r="J2" s="95"/>
      <c r="K2" s="95"/>
      <c r="L2" s="96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SEPTIEMBRE 2017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8" t="s">
        <v>38</v>
      </c>
      <c r="U4" s="28" t="s">
        <v>39</v>
      </c>
      <c r="V4" s="28" t="s">
        <v>40</v>
      </c>
      <c r="W4" s="28" t="s">
        <v>41</v>
      </c>
      <c r="X4" s="28" t="s">
        <v>42</v>
      </c>
      <c r="Y4" s="28" t="s">
        <v>43</v>
      </c>
      <c r="Z4" s="28" t="s">
        <v>44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28</v>
      </c>
      <c r="O5" s="26">
        <v>1152</v>
      </c>
      <c r="P5" s="26">
        <v>1242</v>
      </c>
      <c r="Q5" s="26">
        <v>1079</v>
      </c>
      <c r="R5" s="26">
        <v>950</v>
      </c>
      <c r="S5" s="26">
        <v>955</v>
      </c>
      <c r="T5" s="26">
        <v>1147</v>
      </c>
      <c r="U5" s="26">
        <v>935</v>
      </c>
      <c r="V5" s="26">
        <v>1048</v>
      </c>
      <c r="W5" s="26">
        <v>1155</v>
      </c>
      <c r="X5" s="26">
        <v>999</v>
      </c>
      <c r="Y5" s="26">
        <v>671</v>
      </c>
      <c r="Z5" s="26">
        <v>1063</v>
      </c>
    </row>
    <row r="6" spans="14:26" ht="12.75">
      <c r="N6" s="76" t="s">
        <v>29</v>
      </c>
      <c r="O6" s="77">
        <v>1032.9999999999993</v>
      </c>
      <c r="P6" s="77">
        <v>1032.9999999999993</v>
      </c>
      <c r="Q6" s="77">
        <v>1032.9999999999993</v>
      </c>
      <c r="R6" s="77">
        <v>1032.9999999999993</v>
      </c>
      <c r="S6" s="77">
        <v>1032.9999999999993</v>
      </c>
      <c r="T6" s="77">
        <v>1032.9999999999993</v>
      </c>
      <c r="U6" s="77">
        <v>1032.9999999999993</v>
      </c>
      <c r="V6" s="77">
        <v>1032.9999999999993</v>
      </c>
      <c r="W6" s="77">
        <v>1032.9999999999993</v>
      </c>
      <c r="X6" s="77">
        <v>1032.9999999999993</v>
      </c>
      <c r="Y6" s="77">
        <v>1032.9999999999993</v>
      </c>
      <c r="Z6" s="77">
        <v>1032.9999999999993</v>
      </c>
    </row>
    <row r="7" ht="12.75">
      <c r="N7" s="78"/>
    </row>
    <row r="8" spans="14:26" ht="12.75">
      <c r="N8" s="78"/>
      <c r="O8" s="28" t="s">
        <v>33</v>
      </c>
      <c r="P8" s="28" t="s">
        <v>34</v>
      </c>
      <c r="Q8" s="28" t="s">
        <v>35</v>
      </c>
      <c r="R8" s="28" t="s">
        <v>36</v>
      </c>
      <c r="S8" s="28" t="s">
        <v>37</v>
      </c>
      <c r="T8" s="28" t="s">
        <v>38</v>
      </c>
      <c r="U8" s="28" t="s">
        <v>39</v>
      </c>
      <c r="V8" s="28" t="s">
        <v>40</v>
      </c>
      <c r="W8" s="28" t="s">
        <v>41</v>
      </c>
      <c r="X8" s="28" t="s">
        <v>42</v>
      </c>
      <c r="Y8" s="28" t="s">
        <v>43</v>
      </c>
      <c r="Z8" s="28" t="s">
        <v>44</v>
      </c>
    </row>
    <row r="9" spans="14:26" ht="12.75">
      <c r="N9" s="76" t="s">
        <v>17</v>
      </c>
      <c r="O9" s="77">
        <v>1003.4999999999997</v>
      </c>
      <c r="P9" s="77">
        <v>1020.9999999999997</v>
      </c>
      <c r="Q9" s="77">
        <v>1028.083333333333</v>
      </c>
      <c r="R9" s="77">
        <v>1020.1666666666664</v>
      </c>
      <c r="S9" s="77">
        <v>1014.083333333333</v>
      </c>
      <c r="T9" s="77">
        <v>1032.4166666666663</v>
      </c>
      <c r="U9" s="77">
        <v>1025.4999999999995</v>
      </c>
      <c r="V9" s="77">
        <v>1027.4166666666663</v>
      </c>
      <c r="W9" s="77">
        <v>1028.2499999999995</v>
      </c>
      <c r="X9" s="77">
        <v>1030.5833333333328</v>
      </c>
      <c r="Y9" s="77">
        <v>1028.916666666666</v>
      </c>
      <c r="Z9" s="77">
        <v>1032.9999999999993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4" t="str">
        <f>"EVOLUCIÓN del PROMEDIO INTERANUAL de ACCIDENTES          Madrid, "&amp;'ACCIDENTES(Cuadros)'!B4</f>
        <v>EVOLUCIÓN del PROMEDIO INTERANUAL de ACCIDENTES          Madrid, SEPTIEMBRE 2017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 EP,O e 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2018-02-06T11:38:15Z</dcterms:modified>
  <cp:category/>
  <cp:version/>
  <cp:contentType/>
  <cp:contentStatus/>
</cp:coreProperties>
</file>