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4730" windowHeight="4440" activeTab="0"/>
  </bookViews>
  <sheets>
    <sheet name="Portada" sheetId="1" r:id="rId1"/>
    <sheet name="TRAFICO(Cuadro)60p)" sheetId="2" r:id="rId2"/>
    <sheet name="TRAFICO(Grafico)60p" sheetId="3" r:id="rId3"/>
    <sheet name="ACCIDENTES(Cuadros)" sheetId="4" r:id="rId4"/>
    <sheet name="ACCIDENTES(Graficos)" sheetId="5" r:id="rId5"/>
  </sheets>
  <definedNames>
    <definedName name="_xlnm.Print_Area" localSheetId="3">'ACCIDENTES(Cuadros)'!$B$2:$J$19</definedName>
    <definedName name="_xlnm.Print_Area" localSheetId="4">'ACCIDENTES(Graficos)'!$B$2:$L$70</definedName>
    <definedName name="_xlnm.Print_Area" localSheetId="0">'Portada'!$B$2:$B$4</definedName>
    <definedName name="_xlnm.Print_Area" localSheetId="1">'TRAFICO(Cuadro)60p)'!$B$2:$J$13</definedName>
    <definedName name="_xlnm.Print_Area" localSheetId="2">'TRAFICO(Grafico)60p'!$B$2:$L$70</definedName>
  </definedNames>
  <calcPr fullCalcOnLoad="1"/>
</workbook>
</file>

<file path=xl/sharedStrings.xml><?xml version="1.0" encoding="utf-8"?>
<sst xmlns="http://schemas.openxmlformats.org/spreadsheetml/2006/main" count="105" uniqueCount="49">
  <si>
    <t>MADRID</t>
  </si>
  <si>
    <t>VALORES MES</t>
  </si>
  <si>
    <t>TENDENCIA</t>
  </si>
  <si>
    <t>INTERIOR 1º CINTURON</t>
  </si>
  <si>
    <t>ENTRE 1º Y 2º CINTURON</t>
  </si>
  <si>
    <t>M-30</t>
  </si>
  <si>
    <t>CONJUNTO</t>
  </si>
  <si>
    <t>EN EL 1º CINTURON</t>
  </si>
  <si>
    <t>EN EL 2º CINTURON</t>
  </si>
  <si>
    <t>ENTRE 2º CINTURON Y M-30</t>
  </si>
  <si>
    <t>Trafico Mes</t>
  </si>
  <si>
    <t>ENTRE M-30 Y M-40</t>
  </si>
  <si>
    <t>EXTERIOR A M-40</t>
  </si>
  <si>
    <t>de TRÁFICO</t>
  </si>
  <si>
    <t>DATOS BÁSICOS</t>
  </si>
  <si>
    <t>VARIACIÓN</t>
  </si>
  <si>
    <t xml:space="preserve"> MEDIA ÚLTIMOS 12 MESES</t>
  </si>
  <si>
    <t>Promedio Interanual = (Media últimos 12 meses en cada Mes)</t>
  </si>
  <si>
    <t>TRÁFICO   SUMA DE AFOROS EN 60 PERMANENTES</t>
  </si>
  <si>
    <t>Media últimos 12 meses =</t>
  </si>
  <si>
    <t>ACCIDENTES MADRID (Término Municipal)</t>
  </si>
  <si>
    <t>ACCIDENTES</t>
  </si>
  <si>
    <t>COLISIONES</t>
  </si>
  <si>
    <t>ATROPELLOS</t>
  </si>
  <si>
    <t>HERIDOS</t>
  </si>
  <si>
    <t>MUERTOS</t>
  </si>
  <si>
    <t>DATOS BASICOS</t>
  </si>
  <si>
    <t>ACCIDENTES   M - 30</t>
  </si>
  <si>
    <t>Accidentes Mes</t>
  </si>
  <si>
    <t xml:space="preserve">Media últimos 12 meses = </t>
  </si>
  <si>
    <t>Madrid AGOSTO 2016</t>
  </si>
  <si>
    <t>AGOSTO 2016</t>
  </si>
  <si>
    <t>SP 15</t>
  </si>
  <si>
    <t>OC 15</t>
  </si>
  <si>
    <t>NV 15</t>
  </si>
  <si>
    <t>DC 15</t>
  </si>
  <si>
    <t>EN 16</t>
  </si>
  <si>
    <t>FB 16</t>
  </si>
  <si>
    <t>MZ 16</t>
  </si>
  <si>
    <t>AB 16</t>
  </si>
  <si>
    <t>MY 16</t>
  </si>
  <si>
    <t>JN 16</t>
  </si>
  <si>
    <t>JL 16</t>
  </si>
  <si>
    <t>AG 16</t>
  </si>
  <si>
    <t>AG 15</t>
  </si>
  <si>
    <t>AG16 / JL16</t>
  </si>
  <si>
    <t>AG16/ AG15</t>
  </si>
  <si>
    <t>en JL 16</t>
  </si>
  <si>
    <t>en AG 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</si>
</sst>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\ &quot;Pts&quot;_-;\-* #,##0\ &quot;Pts&quot;_-;_-* &quot;-&quot;\ &quot;Pts&quot;_-;_-@_-"/>
    <numFmt numFmtId="169" formatCode="0.0"/>
    <numFmt numFmtId="170" formatCode="0.000"/>
    <numFmt numFmtId="171" formatCode="#,##0.0;[Red]#,##0.0"/>
    <numFmt numFmtId="172" formatCode="#,##0.00_ ;\-#,##0.00\ "/>
    <numFmt numFmtId="173" formatCode="_-* #,##0.00\ \€_-;\-* #,##0.00\ \€_-;_-* &quot;-&quot;??\ \€_-;_-@_-"/>
  </numFmts>
  <fonts count="27">
    <font>
      <sz val="10"/>
      <name val="Arial"/>
      <family val="0"/>
    </font>
    <font>
      <b/>
      <sz val="28"/>
      <name val="Arial"/>
      <family val="2"/>
    </font>
    <font>
      <b/>
      <sz val="26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2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2" fillId="11" borderId="6" applyNumberForma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3" xfId="0" applyNumberFormat="1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2" fontId="5" fillId="0" borderId="19" xfId="0" applyNumberFormat="1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16" borderId="0" xfId="0" applyFill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0" xfId="0" applyNumberFormat="1" applyAlignment="1">
      <alignment/>
    </xf>
    <xf numFmtId="0" fontId="0" fillId="18" borderId="28" xfId="0" applyFill="1" applyBorder="1" applyAlignment="1">
      <alignment/>
    </xf>
    <xf numFmtId="0" fontId="0" fillId="18" borderId="0" xfId="0" applyFill="1" applyAlignment="1">
      <alignment/>
    </xf>
    <xf numFmtId="49" fontId="5" fillId="0" borderId="29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2" fontId="4" fillId="0" borderId="29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Continuous"/>
    </xf>
    <xf numFmtId="164" fontId="4" fillId="0" borderId="13" xfId="0" applyNumberFormat="1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164" fontId="5" fillId="0" borderId="16" xfId="0" applyNumberFormat="1" applyFont="1" applyFill="1" applyBorder="1" applyAlignment="1">
      <alignment horizontal="centerContinuous"/>
    </xf>
    <xf numFmtId="0" fontId="4" fillId="0" borderId="12" xfId="0" applyNumberFormat="1" applyFont="1" applyFill="1" applyBorder="1" applyAlignment="1" quotePrefix="1">
      <alignment horizontal="centerContinuous"/>
    </xf>
    <xf numFmtId="2" fontId="4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Continuous"/>
    </xf>
    <xf numFmtId="3" fontId="4" fillId="0" borderId="20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10" fontId="5" fillId="0" borderId="35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0" fontId="4" fillId="0" borderId="34" xfId="0" applyNumberFormat="1" applyFont="1" applyFill="1" applyBorder="1" applyAlignment="1">
      <alignment/>
    </xf>
    <xf numFmtId="0" fontId="5" fillId="0" borderId="21" xfId="0" applyFont="1" applyBorder="1" applyAlignment="1">
      <alignment horizontal="centerContinuous"/>
    </xf>
    <xf numFmtId="3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3" fontId="4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0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28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8" xfId="0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0" fontId="5" fillId="0" borderId="39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Continuous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6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'TRAFICO(Grafico)60p'!$N$5</c:f>
              <c:strCache>
                <c:ptCount val="1"/>
                <c:pt idx="0">
                  <c:v>Trafico Mes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'TRAFICO(Grafico)60p'!$O$5:$Z$5</c:f>
              <c:numCache/>
            </c:numRef>
          </c:val>
        </c:ser>
        <c:axId val="11142577"/>
        <c:axId val="53685670"/>
      </c:barChart>
      <c:lineChart>
        <c:grouping val="standard"/>
        <c:varyColors val="0"/>
        <c:ser>
          <c:idx val="0"/>
          <c:order val="1"/>
          <c:tx>
            <c:strRef>
              <c:f>'TRAFICO(Grafico)60p'!$N$6</c:f>
              <c:strCache>
                <c:ptCount val="1"/>
                <c:pt idx="0">
                  <c:v>Media últimos 12 meses =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'TRAFICO(Grafico)60p'!$O$6:$Z$6</c:f>
              <c:numCache/>
            </c:numRef>
          </c:val>
          <c:smooth val="0"/>
        </c:ser>
        <c:axId val="26768223"/>
        <c:axId val="9429676"/>
      </c:lineChart>
      <c:catAx>
        <c:axId val="111425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685670"/>
        <c:crossesAt val="0"/>
        <c:auto val="0"/>
        <c:lblOffset val="100"/>
        <c:tickLblSkip val="1"/>
        <c:noMultiLvlLbl val="0"/>
      </c:catAx>
      <c:valAx>
        <c:axId val="53685670"/>
        <c:scaling>
          <c:orientation val="minMax"/>
          <c:max val="3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142577"/>
        <c:crossesAt val="1"/>
        <c:crossBetween val="between"/>
        <c:dispUnits/>
        <c:majorUnit val="400000"/>
        <c:minorUnit val="80000"/>
      </c:valAx>
      <c:catAx>
        <c:axId val="26768223"/>
        <c:scaling>
          <c:orientation val="minMax"/>
        </c:scaling>
        <c:axPos val="b"/>
        <c:delete val="1"/>
        <c:majorTickMark val="out"/>
        <c:minorTickMark val="none"/>
        <c:tickLblPos val="nextTo"/>
        <c:crossAx val="9429676"/>
        <c:crosses val="autoZero"/>
        <c:auto val="0"/>
        <c:lblOffset val="100"/>
        <c:tickLblSkip val="1"/>
        <c:noMultiLvlLbl val="0"/>
      </c:catAx>
      <c:valAx>
        <c:axId val="9429676"/>
        <c:scaling>
          <c:orientation val="minMax"/>
        </c:scaling>
        <c:axPos val="l"/>
        <c:delete val="1"/>
        <c:majorTickMark val="out"/>
        <c:minorTickMark val="none"/>
        <c:tickLblPos val="nextTo"/>
        <c:crossAx val="2676822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"/>
          <c:y val="0.948"/>
          <c:w val="0.361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975"/>
          <c:w val="0.949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'TRAFICO(Grafico)60p'!$N$9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'TRAFICO(Grafico)60p'!$O$8:$Z$8</c:f>
              <c:strCache/>
            </c:strRef>
          </c:cat>
          <c:val>
            <c:numRef>
              <c:f>'TRAFICO(Grafico)60p'!$O$9:$Z$9</c:f>
              <c:numCache/>
            </c:numRef>
          </c:val>
          <c:smooth val="0"/>
        </c:ser>
        <c:marker val="1"/>
        <c:axId val="30010781"/>
        <c:axId val="47067522"/>
      </c:lineChart>
      <c:catAx>
        <c:axId val="300107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067522"/>
        <c:crossesAt val="2600000"/>
        <c:auto val="1"/>
        <c:lblOffset val="100"/>
        <c:tickLblSkip val="1"/>
        <c:noMultiLvlLbl val="0"/>
      </c:catAx>
      <c:valAx>
        <c:axId val="47067522"/>
        <c:scaling>
          <c:orientation val="minMax"/>
          <c:max val="2250000"/>
          <c:min val="2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vehiculos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10781"/>
        <c:crossesAt val="1"/>
        <c:crossBetween val="between"/>
        <c:dispUnits/>
        <c:majorUnit val="50000"/>
        <c:minorUnit val="2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75"/>
          <c:y val="0.93725"/>
          <c:w val="0.495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'ACCIDENTES(Graficos)'!$N$5</c:f>
              <c:strCache>
                <c:ptCount val="1"/>
                <c:pt idx="0">
                  <c:v>Accidentes Mes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06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'ACCIDENTES(Graficos)'!$O$5:$Z$5</c:f>
              <c:numCache/>
            </c:numRef>
          </c:val>
        </c:ser>
        <c:axId val="11550699"/>
        <c:axId val="8207272"/>
      </c:barChart>
      <c:lineChart>
        <c:grouping val="standard"/>
        <c:varyColors val="0"/>
        <c:ser>
          <c:idx val="0"/>
          <c:order val="1"/>
          <c:tx>
            <c:strRef>
              <c:f>'ACCIDENTES(Graficos)'!$N$6</c:f>
              <c:strCache>
                <c:ptCount val="1"/>
                <c:pt idx="0">
                  <c:v>Media últimos 12 meses =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'ACCIDENTES(Graficos)'!$O$6:$Z$6</c:f>
              <c:numCache/>
            </c:numRef>
          </c:val>
          <c:smooth val="0"/>
        </c:ser>
        <c:axId val="32332233"/>
        <c:axId val="35886750"/>
      </c:lineChart>
      <c:catAx>
        <c:axId val="115506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07272"/>
        <c:crossesAt val="0"/>
        <c:auto val="0"/>
        <c:lblOffset val="100"/>
        <c:tickLblSkip val="1"/>
        <c:noMultiLvlLbl val="0"/>
      </c:catAx>
      <c:valAx>
        <c:axId val="8207272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 de accidentes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550699"/>
        <c:crossesAt val="1"/>
        <c:crossBetween val="between"/>
        <c:dispUnits/>
        <c:majorUnit val="300"/>
        <c:minorUnit val="60"/>
      </c:valAx>
      <c:catAx>
        <c:axId val="32332233"/>
        <c:scaling>
          <c:orientation val="minMax"/>
        </c:scaling>
        <c:axPos val="b"/>
        <c:delete val="1"/>
        <c:majorTickMark val="out"/>
        <c:minorTickMark val="none"/>
        <c:tickLblPos val="nextTo"/>
        <c:crossAx val="35886750"/>
        <c:crosses val="autoZero"/>
        <c:auto val="0"/>
        <c:lblOffset val="100"/>
        <c:tickLblSkip val="1"/>
        <c:noMultiLvlLbl val="0"/>
      </c:catAx>
      <c:valAx>
        <c:axId val="35886750"/>
        <c:scaling>
          <c:orientation val="minMax"/>
        </c:scaling>
        <c:axPos val="l"/>
        <c:delete val="1"/>
        <c:majorTickMark val="out"/>
        <c:minorTickMark val="none"/>
        <c:tickLblPos val="nextTo"/>
        <c:crossAx val="3233223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5"/>
          <c:y val="0.9475"/>
          <c:w val="0.3957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'ACCIDENTES(Graficos)'!$N$9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21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'ACCIDENTES(Graficos)'!$O$8:$Z$8</c:f>
              <c:strCache/>
            </c:strRef>
          </c:cat>
          <c:val>
            <c:numRef>
              <c:f>'ACCIDENTES(Graficos)'!$O$9:$Z$9</c:f>
              <c:numCache/>
            </c:numRef>
          </c:val>
          <c:smooth val="0"/>
        </c:ser>
        <c:marker val="1"/>
        <c:axId val="22949559"/>
        <c:axId val="8367076"/>
      </c:lineChart>
      <c:catAx>
        <c:axId val="229495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67076"/>
        <c:crossesAt val="900"/>
        <c:auto val="1"/>
        <c:lblOffset val="100"/>
        <c:tickLblSkip val="1"/>
        <c:noMultiLvlLbl val="0"/>
      </c:catAx>
      <c:valAx>
        <c:axId val="8367076"/>
        <c:scaling>
          <c:orientation val="minMax"/>
          <c:max val="1050"/>
          <c:min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49559"/>
        <c:crossesAt val="1"/>
        <c:crossBetween val="between"/>
        <c:dispUnits/>
        <c:majorUnit val="2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2975"/>
          <c:w val="0.497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12</xdr:col>
      <xdr:colOff>0</xdr:colOff>
      <xdr:row>33</xdr:row>
      <xdr:rowOff>0</xdr:rowOff>
    </xdr:to>
    <xdr:graphicFrame>
      <xdr:nvGraphicFramePr>
        <xdr:cNvPr id="1" name="Gráfico 1"/>
        <xdr:cNvGraphicFramePr/>
      </xdr:nvGraphicFramePr>
      <xdr:xfrm>
        <a:off x="381000" y="542925"/>
        <a:ext cx="8382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0</xdr:rowOff>
    </xdr:from>
    <xdr:to>
      <xdr:col>12</xdr:col>
      <xdr:colOff>9525</xdr:colOff>
      <xdr:row>69</xdr:row>
      <xdr:rowOff>0</xdr:rowOff>
    </xdr:to>
    <xdr:graphicFrame>
      <xdr:nvGraphicFramePr>
        <xdr:cNvPr id="2" name="Gráfico 2"/>
        <xdr:cNvGraphicFramePr/>
      </xdr:nvGraphicFramePr>
      <xdr:xfrm>
        <a:off x="400050" y="6448425"/>
        <a:ext cx="83724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752475</xdr:colOff>
      <xdr:row>32</xdr:row>
      <xdr:rowOff>142875</xdr:rowOff>
    </xdr:to>
    <xdr:graphicFrame>
      <xdr:nvGraphicFramePr>
        <xdr:cNvPr id="1" name="Gráfico 4"/>
        <xdr:cNvGraphicFramePr/>
      </xdr:nvGraphicFramePr>
      <xdr:xfrm>
        <a:off x="304800" y="571500"/>
        <a:ext cx="8372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742950</xdr:colOff>
      <xdr:row>69</xdr:row>
      <xdr:rowOff>9525</xdr:rowOff>
    </xdr:to>
    <xdr:graphicFrame>
      <xdr:nvGraphicFramePr>
        <xdr:cNvPr id="2" name="Gráfico 5"/>
        <xdr:cNvGraphicFramePr/>
      </xdr:nvGraphicFramePr>
      <xdr:xfrm>
        <a:off x="304800" y="6486525"/>
        <a:ext cx="83629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4"/>
  <sheetViews>
    <sheetView tabSelected="1" zoomScalePageLayoutView="0" workbookViewId="0" topLeftCell="A1">
      <selection activeCell="A67" sqref="A67"/>
    </sheetView>
  </sheetViews>
  <sheetFormatPr defaultColWidth="11.421875" defaultRowHeight="12.75"/>
  <cols>
    <col min="2" max="2" width="47.28125" style="0" bestFit="1" customWidth="1"/>
  </cols>
  <sheetData>
    <row r="1" ht="13.5" thickBot="1"/>
    <row r="2" ht="35.25">
      <c r="B2" s="1" t="s">
        <v>14</v>
      </c>
    </row>
    <row r="3" ht="33.75">
      <c r="B3" s="2" t="s">
        <v>13</v>
      </c>
    </row>
    <row r="4" ht="21" thickBot="1">
      <c r="B4" s="3" t="s">
        <v>30</v>
      </c>
    </row>
  </sheetData>
  <sheetProtection/>
  <printOptions horizontalCentered="1" verticalCentered="1"/>
  <pageMargins left="0.75" right="0.75" top="1" bottom="1" header="0" footer="0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zoomScale="75" zoomScaleNormal="75" zoomScalePageLayoutView="0" workbookViewId="0" topLeftCell="A1">
      <selection activeCell="B54" sqref="B54"/>
    </sheetView>
  </sheetViews>
  <sheetFormatPr defaultColWidth="11.421875" defaultRowHeight="12.75"/>
  <cols>
    <col min="2" max="2" width="38.8515625" style="0" bestFit="1" customWidth="1"/>
    <col min="3" max="5" width="13.7109375" style="0" bestFit="1" customWidth="1"/>
    <col min="6" max="6" width="17.57421875" style="0" bestFit="1" customWidth="1"/>
    <col min="7" max="7" width="17.28125" style="0" bestFit="1" customWidth="1"/>
    <col min="8" max="9" width="13.710937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6" t="s">
        <v>18</v>
      </c>
      <c r="D2" s="5"/>
      <c r="E2" s="6"/>
      <c r="F2" s="6"/>
      <c r="G2" s="6"/>
      <c r="H2" s="6"/>
      <c r="I2" s="6"/>
      <c r="J2" s="7"/>
    </row>
    <row r="3" spans="2:10" ht="18">
      <c r="B3" s="8" t="s">
        <v>0</v>
      </c>
      <c r="C3" s="16" t="s">
        <v>1</v>
      </c>
      <c r="D3" s="10"/>
      <c r="E3" s="11"/>
      <c r="F3" s="9" t="s">
        <v>15</v>
      </c>
      <c r="G3" s="11"/>
      <c r="H3" s="9" t="s">
        <v>16</v>
      </c>
      <c r="I3" s="17"/>
      <c r="J3" s="12"/>
    </row>
    <row r="4" spans="2:10" ht="18.75" thickBot="1">
      <c r="B4" s="88" t="s">
        <v>31</v>
      </c>
      <c r="C4" s="38" t="s">
        <v>43</v>
      </c>
      <c r="D4" s="39" t="s">
        <v>42</v>
      </c>
      <c r="E4" s="13" t="s">
        <v>44</v>
      </c>
      <c r="F4" s="13" t="s">
        <v>45</v>
      </c>
      <c r="G4" s="13" t="s">
        <v>46</v>
      </c>
      <c r="H4" s="40" t="s">
        <v>47</v>
      </c>
      <c r="I4" s="38" t="s">
        <v>48</v>
      </c>
      <c r="J4" s="38" t="s">
        <v>2</v>
      </c>
    </row>
    <row r="5" spans="2:10" ht="18">
      <c r="B5" s="18" t="s">
        <v>3</v>
      </c>
      <c r="C5" s="79">
        <v>112721</v>
      </c>
      <c r="D5" s="80">
        <v>139194</v>
      </c>
      <c r="E5" s="58">
        <v>109920</v>
      </c>
      <c r="F5" s="14">
        <v>-0.19018779545095335</v>
      </c>
      <c r="G5" s="14">
        <v>0.02548216885007278</v>
      </c>
      <c r="H5" s="81">
        <v>133601.83333333328</v>
      </c>
      <c r="I5" s="79">
        <v>133835.25</v>
      </c>
      <c r="J5" s="15">
        <v>0.0017471067637544174</v>
      </c>
    </row>
    <row r="6" spans="2:10" ht="18">
      <c r="B6" s="18" t="s">
        <v>7</v>
      </c>
      <c r="C6" s="79">
        <v>202748</v>
      </c>
      <c r="D6" s="80">
        <v>276025</v>
      </c>
      <c r="E6" s="58">
        <v>196464</v>
      </c>
      <c r="F6" s="14">
        <v>-0.26547233040485463</v>
      </c>
      <c r="G6" s="14">
        <v>0.03198550370551348</v>
      </c>
      <c r="H6" s="81">
        <v>276072.6666666666</v>
      </c>
      <c r="I6" s="79">
        <v>276596.3333333333</v>
      </c>
      <c r="J6" s="15">
        <v>0.001896843584660148</v>
      </c>
    </row>
    <row r="7" spans="2:10" ht="18">
      <c r="B7" s="18" t="s">
        <v>4</v>
      </c>
      <c r="C7" s="79">
        <v>311289</v>
      </c>
      <c r="D7" s="80">
        <v>418244</v>
      </c>
      <c r="E7" s="58">
        <v>310246</v>
      </c>
      <c r="F7" s="14">
        <v>-0.25572393148497047</v>
      </c>
      <c r="G7" s="14">
        <v>0.0033618483397046214</v>
      </c>
      <c r="H7" s="81">
        <v>419105.6666666666</v>
      </c>
      <c r="I7" s="79">
        <v>419192.5833333333</v>
      </c>
      <c r="J7" s="15">
        <v>0.00020738604504676086</v>
      </c>
    </row>
    <row r="8" spans="2:10" ht="18">
      <c r="B8" s="18" t="s">
        <v>8</v>
      </c>
      <c r="C8" s="79">
        <v>167517</v>
      </c>
      <c r="D8" s="80">
        <v>237513</v>
      </c>
      <c r="E8" s="58">
        <v>152591</v>
      </c>
      <c r="F8" s="14">
        <v>-0.29470386884086347</v>
      </c>
      <c r="G8" s="14">
        <v>0.0978170403234791</v>
      </c>
      <c r="H8" s="81">
        <v>240638.33333333343</v>
      </c>
      <c r="I8" s="79">
        <v>241882.16666666677</v>
      </c>
      <c r="J8" s="15">
        <v>0.005168891074434009</v>
      </c>
    </row>
    <row r="9" spans="2:10" ht="18">
      <c r="B9" s="18" t="s">
        <v>9</v>
      </c>
      <c r="C9" s="79">
        <v>323032</v>
      </c>
      <c r="D9" s="80">
        <v>462122</v>
      </c>
      <c r="E9" s="58">
        <v>322461</v>
      </c>
      <c r="F9" s="14">
        <v>-0.3009811261961127</v>
      </c>
      <c r="G9" s="14">
        <v>0.0017707567736873606</v>
      </c>
      <c r="H9" s="81">
        <v>475475</v>
      </c>
      <c r="I9" s="79">
        <v>475522.5833333336</v>
      </c>
      <c r="J9" s="15">
        <v>0.0001000753632332171</v>
      </c>
    </row>
    <row r="10" spans="2:10" ht="18">
      <c r="B10" s="18" t="s">
        <v>5</v>
      </c>
      <c r="C10" s="79">
        <v>155928</v>
      </c>
      <c r="D10" s="80">
        <v>201695</v>
      </c>
      <c r="E10" s="58">
        <v>144068</v>
      </c>
      <c r="F10" s="14">
        <v>-0.2269119214655792</v>
      </c>
      <c r="G10" s="14">
        <v>0.08232223672154816</v>
      </c>
      <c r="H10" s="81">
        <v>204162.33333333337</v>
      </c>
      <c r="I10" s="79">
        <v>205150.66666666672</v>
      </c>
      <c r="J10" s="15">
        <v>0.004840919072568117</v>
      </c>
    </row>
    <row r="11" spans="2:10" ht="18">
      <c r="B11" s="18" t="s">
        <v>11</v>
      </c>
      <c r="C11" s="79">
        <v>294048</v>
      </c>
      <c r="D11" s="80">
        <v>373169</v>
      </c>
      <c r="E11" s="58">
        <v>292428</v>
      </c>
      <c r="F11" s="14">
        <v>-0.2120245786761494</v>
      </c>
      <c r="G11" s="14">
        <v>0.00553982518773852</v>
      </c>
      <c r="H11" s="81">
        <v>389842.3333333336</v>
      </c>
      <c r="I11" s="79">
        <v>389977.3333333336</v>
      </c>
      <c r="J11" s="15">
        <v>0.00034629384357949815</v>
      </c>
    </row>
    <row r="12" spans="2:10" s="24" customFormat="1" ht="18.75" thickBot="1">
      <c r="B12" s="34" t="s">
        <v>12</v>
      </c>
      <c r="C12" s="79">
        <v>20604</v>
      </c>
      <c r="D12" s="80">
        <v>26998</v>
      </c>
      <c r="E12" s="58">
        <v>20612</v>
      </c>
      <c r="F12" s="82">
        <v>-0.23683235795244093</v>
      </c>
      <c r="G12" s="21">
        <v>-0.00038812342324859306</v>
      </c>
      <c r="H12" s="81">
        <v>28298.916666666628</v>
      </c>
      <c r="I12" s="83">
        <v>28298.25</v>
      </c>
      <c r="J12" s="22">
        <v>-2.3558027839742285E-05</v>
      </c>
    </row>
    <row r="13" spans="2:10" ht="18.75" thickBot="1">
      <c r="B13" s="19" t="s">
        <v>6</v>
      </c>
      <c r="C13" s="84">
        <v>1587887</v>
      </c>
      <c r="D13" s="85">
        <v>2134960</v>
      </c>
      <c r="E13" s="86">
        <v>1548790</v>
      </c>
      <c r="F13" s="20">
        <v>-0.2562450818750703</v>
      </c>
      <c r="G13" s="20">
        <v>0.025243577244171256</v>
      </c>
      <c r="H13" s="87">
        <v>2167197.0833333326</v>
      </c>
      <c r="I13" s="84">
        <v>2170455.166666666</v>
      </c>
      <c r="J13" s="23">
        <v>0.0015033627344691147</v>
      </c>
    </row>
  </sheetData>
  <sheetProtection/>
  <printOptions horizontalCentered="1" verticalCentered="1"/>
  <pageMargins left="0.7480314960629921" right="0.7480314960629921" top="1.968503937007874" bottom="0.984251968503937" header="1.1811023622047245" footer="0"/>
  <pageSetup fitToHeight="1" fitToWidth="1" horizontalDpi="360" verticalDpi="360" orientation="landscape" paperSize="9" scale="83" r:id="rId1"/>
  <headerFooter alignWithMargins="0">
    <oddHeader>&amp;C&amp;"Arial,Negrita"&amp;14DATOS BÁSICOS de &amp;18TRÁFICO             Madrid  AGOSTO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O4" sqref="O4:Z9"/>
    </sheetView>
  </sheetViews>
  <sheetFormatPr defaultColWidth="11.421875" defaultRowHeight="12.75"/>
  <cols>
    <col min="1" max="1" width="5.7109375" style="0" customWidth="1"/>
    <col min="13" max="13" width="5.28125" style="0" customWidth="1"/>
    <col min="14" max="14" width="53.57421875" style="0" bestFit="1" customWidth="1"/>
  </cols>
  <sheetData>
    <row r="1" ht="13.5" thickBot="1"/>
    <row r="2" spans="2:27" ht="17.25" thickBot="1">
      <c r="B2" s="89" t="str">
        <f>"DISTRIBUCIÓN MENSUAL del TRAFICO (Suma de 60 Permanentes)        Madrid "&amp;'TRAFICO(Cuadro)60p)'!B4</f>
        <v>DISTRIBUCIÓN MENSUAL del TRAFICO (Suma de 60 Permanentes)        Madrid AGOSTO 2016</v>
      </c>
      <c r="C2" s="90"/>
      <c r="D2" s="90"/>
      <c r="E2" s="90"/>
      <c r="F2" s="90"/>
      <c r="G2" s="90"/>
      <c r="H2" s="90"/>
      <c r="I2" s="90"/>
      <c r="J2" s="90"/>
      <c r="K2" s="90"/>
      <c r="L2" s="91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4:38" ht="12.75">
      <c r="N3" s="36" t="str">
        <f>'TRAFICO(Cuadro)60p)'!B4</f>
        <v>AGOSTO 2016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4:38" ht="12.75">
      <c r="N4" s="29"/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4:26" ht="12.75">
      <c r="N5" s="25" t="s">
        <v>10</v>
      </c>
      <c r="O5" s="26">
        <v>2217509</v>
      </c>
      <c r="P5" s="26">
        <v>2270392</v>
      </c>
      <c r="Q5" s="26">
        <v>2254979</v>
      </c>
      <c r="R5" s="26">
        <v>2188647</v>
      </c>
      <c r="S5" s="26">
        <v>2165305</v>
      </c>
      <c r="T5" s="26">
        <v>2214596</v>
      </c>
      <c r="U5" s="26">
        <v>2176946</v>
      </c>
      <c r="V5" s="26">
        <v>2266398</v>
      </c>
      <c r="W5" s="26">
        <v>2284640</v>
      </c>
      <c r="X5" s="26">
        <v>2283203</v>
      </c>
      <c r="Y5" s="26">
        <v>2134960</v>
      </c>
      <c r="Z5" s="26">
        <v>1587887</v>
      </c>
    </row>
    <row r="6" spans="14:26" ht="12.75">
      <c r="N6" s="30" t="s">
        <v>19</v>
      </c>
      <c r="O6" s="31">
        <v>2170455.166666666</v>
      </c>
      <c r="P6" s="31">
        <v>2170455.166666666</v>
      </c>
      <c r="Q6" s="31">
        <v>2170455.166666666</v>
      </c>
      <c r="R6" s="31">
        <v>2170455.166666666</v>
      </c>
      <c r="S6" s="31">
        <v>2170455.166666666</v>
      </c>
      <c r="T6" s="31">
        <v>2170455.166666666</v>
      </c>
      <c r="U6" s="31">
        <v>2170455.166666666</v>
      </c>
      <c r="V6" s="31">
        <v>2170455.166666666</v>
      </c>
      <c r="W6" s="31">
        <v>2170455.166666666</v>
      </c>
      <c r="X6" s="31">
        <v>2170455.166666666</v>
      </c>
      <c r="Y6" s="31">
        <v>2170455.166666666</v>
      </c>
      <c r="Z6" s="31">
        <v>2170455.166666666</v>
      </c>
    </row>
    <row r="8" spans="15:26" ht="12.75"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25" t="s">
        <v>17</v>
      </c>
      <c r="O9" s="31">
        <v>2189875.5833333326</v>
      </c>
      <c r="P9" s="31">
        <v>2188923.416666666</v>
      </c>
      <c r="Q9" s="31">
        <v>2185379.166666666</v>
      </c>
      <c r="R9" s="31">
        <v>2181998.166666666</v>
      </c>
      <c r="S9" s="31">
        <v>2180231.75</v>
      </c>
      <c r="T9" s="31">
        <v>2175069.416666666</v>
      </c>
      <c r="U9" s="31">
        <v>2168750.8333333326</v>
      </c>
      <c r="V9" s="31">
        <v>2168310.416666666</v>
      </c>
      <c r="W9" s="31">
        <v>2166912.0833333326</v>
      </c>
      <c r="X9" s="31">
        <v>2166612.916666666</v>
      </c>
      <c r="Y9" s="31">
        <v>2167197.0833333326</v>
      </c>
      <c r="Z9" s="31">
        <v>2170455.166666666</v>
      </c>
    </row>
    <row r="10" ht="12.75">
      <c r="N10" s="29"/>
    </row>
    <row r="11" spans="14:27" ht="12.75"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37" ht="13.5" thickBot="1"/>
    <row r="38" spans="2:12" ht="17.25" thickBot="1">
      <c r="B38" s="89" t="str">
        <f>"EVOLUCIÓN del PROMEDIO INTERANUAL de TRAFICO (Suma de 60 Perm.)   Madrid  "&amp;'TRAFICO(Cuadro)60p)'!B4</f>
        <v>EVOLUCIÓN del PROMEDIO INTERANUAL de TRAFICO (Suma de 60 Perm.)   Madrid  AGOSTO 2016</v>
      </c>
      <c r="C38" s="90"/>
      <c r="D38" s="90"/>
      <c r="E38" s="90"/>
      <c r="F38" s="90"/>
      <c r="G38" s="90"/>
      <c r="H38" s="90"/>
      <c r="I38" s="90"/>
      <c r="J38" s="90"/>
      <c r="K38" s="90"/>
      <c r="L38" s="91"/>
    </row>
  </sheetData>
  <sheetProtection/>
  <mergeCells count="2">
    <mergeCell ref="B2:L2"/>
    <mergeCell ref="B38:L38"/>
  </mergeCells>
  <printOptions horizontalCentered="1" verticalCentered="1"/>
  <pageMargins left="0.75" right="0.75" top="1.1811023622047245" bottom="1" header="0" footer="0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zoomScale="75" zoomScaleNormal="75" zoomScalePageLayoutView="0" workbookViewId="0" topLeftCell="A1">
      <selection activeCell="B75" sqref="B75"/>
    </sheetView>
  </sheetViews>
  <sheetFormatPr defaultColWidth="11.421875" defaultRowHeight="12.75"/>
  <cols>
    <col min="2" max="2" width="24.421875" style="0" bestFit="1" customWidth="1"/>
    <col min="3" max="3" width="8.8515625" style="0" bestFit="1" customWidth="1"/>
    <col min="4" max="4" width="9.140625" style="0" bestFit="1" customWidth="1"/>
    <col min="5" max="5" width="8.8515625" style="0" bestFit="1" customWidth="1"/>
    <col min="6" max="6" width="17.57421875" style="0" bestFit="1" customWidth="1"/>
    <col min="7" max="7" width="17.28125" style="0" bestFit="1" customWidth="1"/>
    <col min="8" max="9" width="12.851562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41" t="s">
        <v>20</v>
      </c>
      <c r="D2" s="5"/>
      <c r="E2" s="6"/>
      <c r="F2" s="6"/>
      <c r="G2" s="6"/>
      <c r="H2" s="42"/>
      <c r="I2" s="42"/>
      <c r="J2" s="7"/>
    </row>
    <row r="3" spans="2:10" ht="18">
      <c r="B3" s="8" t="s">
        <v>0</v>
      </c>
      <c r="C3" s="9" t="s">
        <v>1</v>
      </c>
      <c r="D3" s="10"/>
      <c r="E3" s="11"/>
      <c r="F3" s="9" t="s">
        <v>15</v>
      </c>
      <c r="G3" s="11"/>
      <c r="H3" s="43" t="s">
        <v>16</v>
      </c>
      <c r="I3" s="44"/>
      <c r="J3" s="37"/>
    </row>
    <row r="4" spans="2:10" ht="18.75" thickBot="1">
      <c r="B4" s="45" t="str">
        <f>'TRAFICO(Cuadro)60p)'!B4</f>
        <v>AGOSTO 2016</v>
      </c>
      <c r="C4" s="46" t="str">
        <f>'TRAFICO(Cuadro)60p)'!C4</f>
        <v>AG 16</v>
      </c>
      <c r="D4" s="13" t="str">
        <f>'TRAFICO(Cuadro)60p)'!D4</f>
        <v>JL 16</v>
      </c>
      <c r="E4" s="13" t="str">
        <f>'TRAFICO(Cuadro)60p)'!E4</f>
        <v>AG 15</v>
      </c>
      <c r="F4" s="47" t="str">
        <f>'TRAFICO(Cuadro)60p)'!F4</f>
        <v>AG16 / JL16</v>
      </c>
      <c r="G4" s="48" t="str">
        <f>'TRAFICO(Cuadro)60p)'!G4</f>
        <v>AG16/ AG15</v>
      </c>
      <c r="H4" s="13" t="str">
        <f>'TRAFICO(Cuadro)60p)'!H4</f>
        <v>en JL 16</v>
      </c>
      <c r="I4" s="46" t="str">
        <f>'TRAFICO(Cuadro)60p)'!I4</f>
        <v>en AG 16</v>
      </c>
      <c r="J4" s="49" t="s">
        <v>2</v>
      </c>
    </row>
    <row r="5" spans="2:10" ht="18">
      <c r="B5" s="50" t="s">
        <v>21</v>
      </c>
      <c r="C5" s="51">
        <v>691</v>
      </c>
      <c r="D5" s="52">
        <v>971</v>
      </c>
      <c r="E5" s="52">
        <v>650</v>
      </c>
      <c r="F5" s="53">
        <v>-0.2883625128733265</v>
      </c>
      <c r="G5" s="53">
        <v>0.06307692307692307</v>
      </c>
      <c r="H5" s="54">
        <v>998.25</v>
      </c>
      <c r="I5" s="55">
        <v>1001.6666666666663</v>
      </c>
      <c r="J5" s="56">
        <v>0.0034226563152182617</v>
      </c>
    </row>
    <row r="6" spans="2:10" ht="18">
      <c r="B6" s="57" t="s">
        <v>22</v>
      </c>
      <c r="C6" s="51">
        <v>378</v>
      </c>
      <c r="D6" s="58">
        <v>577</v>
      </c>
      <c r="E6" s="58">
        <v>361</v>
      </c>
      <c r="F6" s="14">
        <v>-0.34488734835355284</v>
      </c>
      <c r="G6" s="14">
        <v>0.04709141274238227</v>
      </c>
      <c r="H6" s="59">
        <v>575.25</v>
      </c>
      <c r="I6" s="60">
        <v>576.6666666666664</v>
      </c>
      <c r="J6" s="15">
        <v>0.0024626973779515505</v>
      </c>
    </row>
    <row r="7" spans="2:10" ht="18">
      <c r="B7" s="57" t="s">
        <v>23</v>
      </c>
      <c r="C7" s="51">
        <v>77</v>
      </c>
      <c r="D7" s="58">
        <v>98</v>
      </c>
      <c r="E7" s="58">
        <v>66</v>
      </c>
      <c r="F7" s="14">
        <v>-0.21428571428571427</v>
      </c>
      <c r="G7" s="14">
        <v>0.16666666666666666</v>
      </c>
      <c r="H7" s="59">
        <v>126.83333333333333</v>
      </c>
      <c r="I7" s="60">
        <v>127.75</v>
      </c>
      <c r="J7" s="15">
        <v>0.007227332457293073</v>
      </c>
    </row>
    <row r="8" spans="2:10" ht="18">
      <c r="B8" s="57" t="s">
        <v>24</v>
      </c>
      <c r="C8" s="51">
        <v>701</v>
      </c>
      <c r="D8" s="58">
        <v>990</v>
      </c>
      <c r="E8" s="58">
        <v>668</v>
      </c>
      <c r="F8" s="14">
        <v>-0.2919191919191919</v>
      </c>
      <c r="G8" s="14">
        <v>0.04940119760479042</v>
      </c>
      <c r="H8" s="59">
        <v>1045.4166666666665</v>
      </c>
      <c r="I8" s="60">
        <v>1048.1666666666665</v>
      </c>
      <c r="J8" s="15">
        <v>0.0026305300916699883</v>
      </c>
    </row>
    <row r="9" spans="2:10" ht="18.75" thickBot="1">
      <c r="B9" s="61" t="s">
        <v>25</v>
      </c>
      <c r="C9" s="62">
        <v>3</v>
      </c>
      <c r="D9" s="63">
        <v>2</v>
      </c>
      <c r="E9" s="63">
        <v>3</v>
      </c>
      <c r="F9" s="64">
        <v>0.5</v>
      </c>
      <c r="G9" s="64">
        <v>0</v>
      </c>
      <c r="H9" s="65">
        <v>2.41666666666667</v>
      </c>
      <c r="I9" s="66">
        <v>2.41666666666667</v>
      </c>
      <c r="J9" s="67">
        <v>0</v>
      </c>
    </row>
    <row r="10" spans="2:10" ht="18">
      <c r="B10" s="68"/>
      <c r="C10" s="69"/>
      <c r="D10" s="70"/>
      <c r="E10" s="70"/>
      <c r="F10" s="70"/>
      <c r="G10" s="71"/>
      <c r="H10" s="72"/>
      <c r="I10" s="72"/>
      <c r="J10" s="70"/>
    </row>
    <row r="11" spans="2:10" ht="18.75" thickBot="1">
      <c r="B11" s="68"/>
      <c r="C11" s="69"/>
      <c r="D11" s="70"/>
      <c r="E11" s="70"/>
      <c r="F11" s="70"/>
      <c r="G11" s="71"/>
      <c r="H11" s="72"/>
      <c r="I11" s="72"/>
      <c r="J11" s="70"/>
    </row>
    <row r="12" spans="2:10" ht="18">
      <c r="B12" s="4" t="s">
        <v>26</v>
      </c>
      <c r="C12" s="41" t="s">
        <v>27</v>
      </c>
      <c r="D12" s="5"/>
      <c r="E12" s="6"/>
      <c r="F12" s="6"/>
      <c r="G12" s="6"/>
      <c r="H12" s="42"/>
      <c r="I12" s="42"/>
      <c r="J12" s="7"/>
    </row>
    <row r="13" spans="2:10" ht="18">
      <c r="B13" s="8" t="s">
        <v>0</v>
      </c>
      <c r="C13" s="9" t="s">
        <v>1</v>
      </c>
      <c r="D13" s="10"/>
      <c r="E13" s="11"/>
      <c r="F13" s="9" t="s">
        <v>15</v>
      </c>
      <c r="G13" s="11"/>
      <c r="H13" s="43" t="s">
        <v>16</v>
      </c>
      <c r="I13" s="44"/>
      <c r="J13" s="37"/>
    </row>
    <row r="14" spans="2:10" ht="18.75" thickBot="1">
      <c r="B14" s="35" t="str">
        <f>B4</f>
        <v>AGOSTO 2016</v>
      </c>
      <c r="C14" s="46" t="str">
        <f aca="true" t="shared" si="0" ref="C14:H14">C4</f>
        <v>AG 16</v>
      </c>
      <c r="D14" s="13" t="str">
        <f t="shared" si="0"/>
        <v>JL 16</v>
      </c>
      <c r="E14" s="13" t="str">
        <f t="shared" si="0"/>
        <v>AG 15</v>
      </c>
      <c r="F14" s="13" t="str">
        <f t="shared" si="0"/>
        <v>AG16 / JL16</v>
      </c>
      <c r="G14" s="13" t="str">
        <f t="shared" si="0"/>
        <v>AG16/ AG15</v>
      </c>
      <c r="H14" s="13" t="str">
        <f t="shared" si="0"/>
        <v>en JL 16</v>
      </c>
      <c r="I14" s="73" t="str">
        <f>I4</f>
        <v>en AG 16</v>
      </c>
      <c r="J14" s="49" t="s">
        <v>2</v>
      </c>
    </row>
    <row r="15" spans="2:10" ht="18">
      <c r="B15" s="50" t="s">
        <v>21</v>
      </c>
      <c r="C15" s="51">
        <v>57</v>
      </c>
      <c r="D15" s="52">
        <v>54</v>
      </c>
      <c r="E15" s="52">
        <v>38</v>
      </c>
      <c r="F15" s="53">
        <v>0.05555555555555555</v>
      </c>
      <c r="G15" s="53">
        <v>0.5</v>
      </c>
      <c r="H15" s="59">
        <v>67.25</v>
      </c>
      <c r="I15" s="55">
        <v>68.8333333333333</v>
      </c>
      <c r="J15" s="56">
        <v>0.023543990086740955</v>
      </c>
    </row>
    <row r="16" spans="2:10" ht="18">
      <c r="B16" s="57" t="s">
        <v>22</v>
      </c>
      <c r="C16" s="51">
        <v>46</v>
      </c>
      <c r="D16" s="58">
        <v>43</v>
      </c>
      <c r="E16" s="58">
        <v>34</v>
      </c>
      <c r="F16" s="14">
        <v>0.06976744186046512</v>
      </c>
      <c r="G16" s="14">
        <v>0.35294117647058826</v>
      </c>
      <c r="H16" s="59">
        <v>57.99999999999994</v>
      </c>
      <c r="I16" s="60">
        <v>58.99999999999994</v>
      </c>
      <c r="J16" s="15">
        <v>0.017241379310344845</v>
      </c>
    </row>
    <row r="17" spans="2:10" ht="18">
      <c r="B17" s="57" t="s">
        <v>23</v>
      </c>
      <c r="C17" s="51">
        <v>1</v>
      </c>
      <c r="D17" s="58">
        <v>0</v>
      </c>
      <c r="E17" s="58">
        <v>0</v>
      </c>
      <c r="F17" s="14" t="e">
        <v>#DIV/0!</v>
      </c>
      <c r="G17" s="14" t="e">
        <v>#DIV/0!</v>
      </c>
      <c r="H17" s="59">
        <v>0.25</v>
      </c>
      <c r="I17" s="60">
        <v>0.3333333333333336</v>
      </c>
      <c r="J17" s="15">
        <v>0.33333333333333287</v>
      </c>
    </row>
    <row r="18" spans="2:10" ht="18">
      <c r="B18" s="57" t="s">
        <v>24</v>
      </c>
      <c r="C18" s="51">
        <v>55</v>
      </c>
      <c r="D18" s="58">
        <v>64</v>
      </c>
      <c r="E18" s="58">
        <v>41</v>
      </c>
      <c r="F18" s="14">
        <v>-0.140625</v>
      </c>
      <c r="G18" s="14">
        <v>0.34146341463414637</v>
      </c>
      <c r="H18" s="59">
        <v>76</v>
      </c>
      <c r="I18" s="60">
        <v>77.16666666666667</v>
      </c>
      <c r="J18" s="15">
        <v>0.015350877192982518</v>
      </c>
    </row>
    <row r="19" spans="2:10" ht="18.75" thickBot="1">
      <c r="B19" s="61" t="s">
        <v>25</v>
      </c>
      <c r="C19" s="62">
        <v>1</v>
      </c>
      <c r="D19" s="63">
        <v>0</v>
      </c>
      <c r="E19" s="63">
        <v>0</v>
      </c>
      <c r="F19" s="64" t="e">
        <v>#DIV/0!</v>
      </c>
      <c r="G19" s="64" t="e">
        <v>#DIV/0!</v>
      </c>
      <c r="H19" s="65">
        <v>0.08333333333333397</v>
      </c>
      <c r="I19" s="66">
        <v>0.1666666666666673</v>
      </c>
      <c r="J19" s="67">
        <v>0.9999999999999923</v>
      </c>
    </row>
  </sheetData>
  <sheetProtection/>
  <printOptions horizontalCentered="1" verticalCentered="1"/>
  <pageMargins left="1.1811023622047245" right="0.7480314960629921" top="1.968503937007874" bottom="0.984251968503937" header="1.1811023622047245" footer="0"/>
  <pageSetup fitToHeight="1" fitToWidth="1" horizontalDpi="360" verticalDpi="360" orientation="landscape" paperSize="9" scale="98" r:id="rId1"/>
  <headerFooter alignWithMargins="0">
    <oddHeader>&amp;C&amp;"Arial,Negrita"&amp;14DATOS BÁSICOS de &amp;18ACCIDENTES               Madrid  AGOSTO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D112" sqref="D112"/>
    </sheetView>
  </sheetViews>
  <sheetFormatPr defaultColWidth="11.421875" defaultRowHeight="12.75"/>
  <cols>
    <col min="1" max="1" width="4.57421875" style="0" customWidth="1"/>
    <col min="13" max="13" width="4.57421875" style="0" customWidth="1"/>
    <col min="14" max="14" width="53.57421875" style="0" bestFit="1" customWidth="1"/>
  </cols>
  <sheetData>
    <row r="1" ht="13.5" thickBot="1"/>
    <row r="2" spans="2:26" ht="18.75" thickBot="1">
      <c r="B2" s="92" t="str">
        <f>"DISTRIBUCIÓN MENSUAL del nº de ACCIDENTES            Madrid, "&amp;'ACCIDENTES(Cuadros)'!B4</f>
        <v>DISTRIBUCIÓN MENSUAL del nº de ACCIDENTES            Madrid, AGOSTO 2016</v>
      </c>
      <c r="C2" s="93"/>
      <c r="D2" s="93"/>
      <c r="E2" s="93"/>
      <c r="F2" s="93"/>
      <c r="G2" s="93"/>
      <c r="H2" s="93"/>
      <c r="I2" s="93"/>
      <c r="J2" s="93"/>
      <c r="K2" s="93"/>
      <c r="L2" s="94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4:38" ht="12.75">
      <c r="N3" s="74" t="str">
        <f>'ACCIDENTES(Cuadros)'!B4</f>
        <v>AGOSTO 2016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5:38" ht="12.75"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4:26" ht="12.75">
      <c r="N5" s="76" t="s">
        <v>28</v>
      </c>
      <c r="O5" s="26">
        <v>1043</v>
      </c>
      <c r="P5" s="26">
        <v>1101</v>
      </c>
      <c r="Q5" s="26">
        <v>1032</v>
      </c>
      <c r="R5" s="26">
        <v>994</v>
      </c>
      <c r="S5" s="26">
        <v>1045</v>
      </c>
      <c r="T5" s="26">
        <v>1028</v>
      </c>
      <c r="U5" s="26">
        <v>927</v>
      </c>
      <c r="V5" s="26">
        <v>1018</v>
      </c>
      <c r="W5" s="26">
        <v>1025</v>
      </c>
      <c r="X5" s="26">
        <v>1145</v>
      </c>
      <c r="Y5" s="26">
        <v>971</v>
      </c>
      <c r="Z5" s="26">
        <v>691</v>
      </c>
    </row>
    <row r="6" spans="14:26" ht="12.75">
      <c r="N6" s="76" t="s">
        <v>29</v>
      </c>
      <c r="O6" s="77">
        <v>1011.0833333333329</v>
      </c>
      <c r="P6" s="77">
        <v>1011.0833333333329</v>
      </c>
      <c r="Q6" s="77">
        <v>1011.0833333333329</v>
      </c>
      <c r="R6" s="77">
        <v>1011.0833333333329</v>
      </c>
      <c r="S6" s="77">
        <v>1011.0833333333329</v>
      </c>
      <c r="T6" s="77">
        <v>1011.0833333333329</v>
      </c>
      <c r="U6" s="77">
        <v>1011.0833333333329</v>
      </c>
      <c r="V6" s="77">
        <v>1011.0833333333329</v>
      </c>
      <c r="W6" s="77">
        <v>1011.0833333333329</v>
      </c>
      <c r="X6" s="77">
        <v>1011.0833333333329</v>
      </c>
      <c r="Y6" s="77">
        <v>1011.0833333333329</v>
      </c>
      <c r="Z6" s="77">
        <v>1011.0833333333329</v>
      </c>
    </row>
    <row r="7" ht="12.75">
      <c r="N7" s="78"/>
    </row>
    <row r="8" spans="14:26" ht="12.75">
      <c r="N8" s="78"/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76" t="s">
        <v>17</v>
      </c>
      <c r="O9" s="77">
        <v>1013.4166666666663</v>
      </c>
      <c r="P9" s="77">
        <v>1004.4166666666663</v>
      </c>
      <c r="Q9" s="77">
        <v>996.5833333333329</v>
      </c>
      <c r="R9" s="77">
        <v>986.5833333333329</v>
      </c>
      <c r="S9" s="77">
        <v>998.9166666666663</v>
      </c>
      <c r="T9" s="77">
        <v>1007.3333333333329</v>
      </c>
      <c r="U9" s="77">
        <v>994.3333333333329</v>
      </c>
      <c r="V9" s="77">
        <v>1004.3333333333329</v>
      </c>
      <c r="W9" s="77">
        <v>998.9166666666663</v>
      </c>
      <c r="X9" s="77">
        <v>1008.25</v>
      </c>
      <c r="Y9" s="77">
        <v>998.25</v>
      </c>
      <c r="Z9" s="77">
        <v>1001.6666666666663</v>
      </c>
    </row>
    <row r="11" spans="14:26" ht="12.75"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37" ht="13.5" thickBot="1"/>
    <row r="38" spans="2:12" ht="18.75" thickBot="1">
      <c r="B38" s="92" t="str">
        <f>"EVOLUCIÓN del PROMEDIO INTERANUAL de ACCIDENTES          Madrid, "&amp;'ACCIDENTES(Cuadros)'!B4</f>
        <v>EVOLUCIÓN del PROMEDIO INTERANUAL de ACCIDENTES          Madrid, AGOSTO 2016</v>
      </c>
      <c r="C38" s="93"/>
      <c r="D38" s="93"/>
      <c r="E38" s="93"/>
      <c r="F38" s="93"/>
      <c r="G38" s="93"/>
      <c r="H38" s="93"/>
      <c r="I38" s="93"/>
      <c r="J38" s="93"/>
      <c r="K38" s="93"/>
      <c r="L38" s="94"/>
    </row>
  </sheetData>
  <sheetProtection/>
  <mergeCells count="2">
    <mergeCell ref="B2:L2"/>
    <mergeCell ref="B38:L38"/>
  </mergeCells>
  <printOptions horizontalCentered="1" verticalCentered="1"/>
  <pageMargins left="1.1811023622047245" right="0.75" top="1.1811023622047245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DGEP,OeI</dc:creator>
  <cp:keywords/>
  <dc:description/>
  <cp:lastModifiedBy>IAM</cp:lastModifiedBy>
  <cp:lastPrinted>2013-03-05T11:50:43Z</cp:lastPrinted>
  <dcterms:created xsi:type="dcterms:W3CDTF">2004-02-08T08:46:18Z</dcterms:created>
  <dcterms:modified xsi:type="dcterms:W3CDTF">2017-08-04T10:03:51Z</dcterms:modified>
  <cp:category/>
  <cp:version/>
  <cp:contentType/>
  <cp:contentStatus/>
</cp:coreProperties>
</file>