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4730" windowHeight="4440" activeTab="0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<sst xmlns="http://schemas.openxmlformats.org/spreadsheetml/2006/main" count="105" uniqueCount="49">
  <si>
    <t>MADRID</t>
  </si>
  <si>
    <t>VALORES MES</t>
  </si>
  <si>
    <t>TENDENCIA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</si>
  <si>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</si>
  <si>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</si>
  <si>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</si>
  <si>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</si>
  <si>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</si>
  <si>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</si>
  <si>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</si>
  <si>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</si>
  <si>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</si>
  <si>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</si>
  <si>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</si>
  <si>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</si>
  <si>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</si>
  <si>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</si>
  <si>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</si>
  <si>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</si>
  <si>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</si>
  <si>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</si>
  <si>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</si>
  <si>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</si>
  <si>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</si>
  <si>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</si>
  <si>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</si>
  <si>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</si>
  <si>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</si>
  <si>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</si>
  <si>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 xml:space="preserve">Media últimos 12 meses = </t>
  </si>
  <si>
    <t>Madrid ABRIL 2016</t>
  </si>
  <si>
    <t>ABRIL 2016</t>
  </si>
  <si>
    <t>MY 15</t>
  </si>
  <si>
    <t>JN 15</t>
  </si>
  <si>
    <t>JL 15</t>
  </si>
  <si>
    <t>AG 15</t>
  </si>
  <si>
    <t>SP 15</t>
  </si>
  <si>
    <t>OC 15</t>
  </si>
  <si>
    <t>NV 15</t>
  </si>
  <si>
    <t>DC 15</t>
  </si>
  <si>
    <t>EN 16</t>
  </si>
  <si>
    <t>FB 16</t>
  </si>
  <si>
    <t>MZ 16</t>
  </si>
  <si>
    <t>AB 16</t>
  </si>
  <si>
    <t>AB 15</t>
  </si>
  <si>
    <t>AB16 / MZ16</t>
  </si>
  <si>
    <t>AB16 / AB15</t>
  </si>
  <si>
    <t>en MZ 16</t>
  </si>
  <si>
    <t>en AB 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</si>
</sst>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</numFmts>
  <fonts count="27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2" fillId="11" borderId="6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16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18" borderId="28" xfId="0" applyFill="1" applyBorder="1" applyAlignment="1">
      <alignment/>
    </xf>
    <xf numFmtId="0" fontId="0" fillId="18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6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/>
            </c:numRef>
          </c:val>
        </c:ser>
        <c:axId val="38284832"/>
        <c:axId val="9019169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/>
            </c:numRef>
          </c:val>
          <c:smooth val="0"/>
        </c:ser>
        <c:axId val="14063658"/>
        <c:axId val="59464059"/>
      </c:lineChart>
      <c:catAx>
        <c:axId val="38284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19169"/>
        <c:crossesAt val="0"/>
        <c:auto val="0"/>
        <c:lblOffset val="100"/>
        <c:tickLblSkip val="1"/>
        <c:noMultiLvlLbl val="0"/>
      </c:catAx>
      <c:valAx>
        <c:axId val="9019169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84832"/>
        <c:crossesAt val="1"/>
        <c:crossBetween val="between"/>
        <c:dispUnits/>
        <c:majorUnit val="400000"/>
        <c:minorUnit val="80000"/>
      </c:valAx>
      <c:catAx>
        <c:axId val="14063658"/>
        <c:scaling>
          <c:orientation val="minMax"/>
        </c:scaling>
        <c:axPos val="b"/>
        <c:delete val="1"/>
        <c:majorTickMark val="out"/>
        <c:minorTickMark val="none"/>
        <c:tickLblPos val="nextTo"/>
        <c:crossAx val="59464059"/>
        <c:crosses val="autoZero"/>
        <c:auto val="0"/>
        <c:lblOffset val="100"/>
        <c:tickLblSkip val="1"/>
        <c:noMultiLvlLbl val="0"/>
      </c:catAx>
      <c:valAx>
        <c:axId val="59464059"/>
        <c:scaling>
          <c:orientation val="minMax"/>
        </c:scaling>
        <c:axPos val="l"/>
        <c:delete val="1"/>
        <c:majorTickMark val="out"/>
        <c:minorTickMark val="none"/>
        <c:tickLblPos val="nextTo"/>
        <c:crossAx val="1406365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"/>
          <c:y val="0.948"/>
          <c:w val="0.361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975"/>
          <c:w val="0.949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264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/>
            </c:numRef>
          </c:val>
          <c:smooth val="0"/>
        </c:ser>
        <c:marker val="1"/>
        <c:axId val="65414484"/>
        <c:axId val="51859445"/>
      </c:lineChart>
      <c:catAx>
        <c:axId val="654144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859445"/>
        <c:crossesAt val="2600000"/>
        <c:auto val="1"/>
        <c:lblOffset val="100"/>
        <c:tickLblSkip val="1"/>
        <c:noMultiLvlLbl val="0"/>
      </c:catAx>
      <c:valAx>
        <c:axId val="51859445"/>
        <c:scaling>
          <c:orientation val="minMax"/>
          <c:max val="2250000"/>
          <c:min val="2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4484"/>
        <c:crossesAt val="1"/>
        <c:crossBetween val="between"/>
        <c:dispUnits/>
        <c:majorUnit val="50000"/>
        <c:minorUnit val="2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75"/>
          <c:y val="0.93725"/>
          <c:w val="0.495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/>
            </c:numRef>
          </c:val>
        </c:ser>
        <c:axId val="64081822"/>
        <c:axId val="39865487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últimos 12 meses =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/>
            </c:numRef>
          </c:val>
          <c:smooth val="0"/>
        </c:ser>
        <c:axId val="23245064"/>
        <c:axId val="7878985"/>
      </c:lineChart>
      <c:catAx>
        <c:axId val="640818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865487"/>
        <c:crossesAt val="0"/>
        <c:auto val="0"/>
        <c:lblOffset val="100"/>
        <c:tickLblSkip val="1"/>
        <c:noMultiLvlLbl val="0"/>
      </c:catAx>
      <c:valAx>
        <c:axId val="39865487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81822"/>
        <c:crossesAt val="1"/>
        <c:crossBetween val="between"/>
        <c:dispUnits/>
        <c:majorUnit val="300"/>
        <c:minorUnit val="60"/>
      </c:valAx>
      <c:catAx>
        <c:axId val="23245064"/>
        <c:scaling>
          <c:orientation val="minMax"/>
        </c:scaling>
        <c:axPos val="b"/>
        <c:delete val="1"/>
        <c:majorTickMark val="out"/>
        <c:minorTickMark val="none"/>
        <c:tickLblPos val="nextTo"/>
        <c:crossAx val="7878985"/>
        <c:crosses val="autoZero"/>
        <c:auto val="0"/>
        <c:lblOffset val="100"/>
        <c:tickLblSkip val="1"/>
        <c:noMultiLvlLbl val="0"/>
      </c:catAx>
      <c:valAx>
        <c:axId val="7878985"/>
        <c:scaling>
          <c:orientation val="minMax"/>
        </c:scaling>
        <c:axPos val="l"/>
        <c:delete val="1"/>
        <c:majorTickMark val="out"/>
        <c:minorTickMark val="none"/>
        <c:tickLblPos val="nextTo"/>
        <c:crossAx val="2324506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5"/>
          <c:y val="0.9475"/>
          <c:w val="0.3957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04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/>
            </c:numRef>
          </c:val>
          <c:smooth val="0"/>
        </c:ser>
        <c:marker val="1"/>
        <c:axId val="3802002"/>
        <c:axId val="34218019"/>
      </c:lineChart>
      <c:catAx>
        <c:axId val="38020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18019"/>
        <c:crossesAt val="1600"/>
        <c:auto val="1"/>
        <c:lblOffset val="100"/>
        <c:tickLblSkip val="1"/>
        <c:noMultiLvlLbl val="0"/>
      </c:catAx>
      <c:valAx>
        <c:axId val="34218019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2002"/>
        <c:crossesAt val="1"/>
        <c:crossBetween val="between"/>
        <c:dispUnits/>
        <c:majorUnit val="2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48"/>
          <c:w val="0.497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295275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314325" y="6448425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752475</xdr:colOff>
      <xdr:row>32</xdr:row>
      <xdr:rowOff>142875</xdr:rowOff>
    </xdr:to>
    <xdr:graphicFrame>
      <xdr:nvGraphicFramePr>
        <xdr:cNvPr id="1" name="Gráfico 4"/>
        <xdr:cNvGraphicFramePr/>
      </xdr:nvGraphicFramePr>
      <xdr:xfrm>
        <a:off x="295275" y="571500"/>
        <a:ext cx="8372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742950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295275" y="6486525"/>
        <a:ext cx="83629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2" max="2" width="47.28125" style="0" bestFit="1" customWidth="1"/>
  </cols>
  <sheetData>
    <row r="1" ht="13.5" thickBot="1"/>
    <row r="2" ht="35.25">
      <c r="B2" s="1" t="s">
        <v>14</v>
      </c>
    </row>
    <row r="3" ht="33.75">
      <c r="B3" s="2" t="s">
        <v>13</v>
      </c>
    </row>
    <row r="4" ht="21" thickBot="1">
      <c r="B4" s="3" t="s">
        <v>30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2" max="2" width="38.8515625" style="0" bestFit="1" customWidth="1"/>
    <col min="3" max="5" width="13.7109375" style="0" bestFit="1" customWidth="1"/>
    <col min="6" max="6" width="17.57421875" style="0" bestFit="1" customWidth="1"/>
    <col min="7" max="7" width="17.28125" style="0" bestFit="1" customWidth="1"/>
    <col min="8" max="9" width="13.710937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6" t="s">
        <v>18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15</v>
      </c>
      <c r="G3" s="11"/>
      <c r="H3" s="9" t="s">
        <v>16</v>
      </c>
      <c r="I3" s="17"/>
      <c r="J3" s="12"/>
    </row>
    <row r="4" spans="2:10" ht="18.75" thickBot="1">
      <c r="B4" s="88" t="s">
        <v>31</v>
      </c>
      <c r="C4" s="38" t="s">
        <v>43</v>
      </c>
      <c r="D4" s="39" t="s">
        <v>42</v>
      </c>
      <c r="E4" s="13" t="s">
        <v>44</v>
      </c>
      <c r="F4" s="13" t="s">
        <v>45</v>
      </c>
      <c r="G4" s="13" t="s">
        <v>46</v>
      </c>
      <c r="H4" s="40" t="s">
        <v>47</v>
      </c>
      <c r="I4" s="38" t="s">
        <v>48</v>
      </c>
      <c r="J4" s="38" t="s">
        <v>2</v>
      </c>
    </row>
    <row r="5" spans="2:10" ht="18">
      <c r="B5" s="18" t="s">
        <v>3</v>
      </c>
      <c r="C5" s="79">
        <v>138020</v>
      </c>
      <c r="D5" s="80">
        <v>134170</v>
      </c>
      <c r="E5" s="58">
        <v>139345</v>
      </c>
      <c r="F5" s="14">
        <v>0.028694939256167548</v>
      </c>
      <c r="G5" s="14">
        <v>-0.009508773188847824</v>
      </c>
      <c r="H5" s="81">
        <v>133226.1666666666</v>
      </c>
      <c r="I5" s="79">
        <v>133115.75</v>
      </c>
      <c r="J5" s="15">
        <v>-0.0008287911408794095</v>
      </c>
    </row>
    <row r="6" spans="2:10" ht="18">
      <c r="B6" s="18" t="s">
        <v>7</v>
      </c>
      <c r="C6" s="79">
        <v>281646</v>
      </c>
      <c r="D6" s="80">
        <v>277097</v>
      </c>
      <c r="E6" s="58">
        <v>289823</v>
      </c>
      <c r="F6" s="14">
        <v>0.016416633886328615</v>
      </c>
      <c r="G6" s="14">
        <v>-0.02821377185385563</v>
      </c>
      <c r="H6" s="81">
        <v>275739.6666666666</v>
      </c>
      <c r="I6" s="79">
        <v>275058.25</v>
      </c>
      <c r="J6" s="15">
        <v>-0.0024712319228645118</v>
      </c>
    </row>
    <row r="7" spans="2:10" ht="18">
      <c r="B7" s="18" t="s">
        <v>4</v>
      </c>
      <c r="C7" s="79">
        <v>432241</v>
      </c>
      <c r="D7" s="80">
        <v>423571</v>
      </c>
      <c r="E7" s="58">
        <v>449331</v>
      </c>
      <c r="F7" s="14">
        <v>0.020468823408590294</v>
      </c>
      <c r="G7" s="14">
        <v>-0.03803432213668766</v>
      </c>
      <c r="H7" s="81">
        <v>424744.25</v>
      </c>
      <c r="I7" s="79">
        <v>423320.0833333333</v>
      </c>
      <c r="J7" s="15">
        <v>-0.0033529981080772397</v>
      </c>
    </row>
    <row r="8" spans="2:10" ht="18">
      <c r="B8" s="18" t="s">
        <v>8</v>
      </c>
      <c r="C8" s="79">
        <v>255708</v>
      </c>
      <c r="D8" s="80">
        <v>237333</v>
      </c>
      <c r="E8" s="58">
        <v>251935</v>
      </c>
      <c r="F8" s="14">
        <v>0.07742286154896284</v>
      </c>
      <c r="G8" s="14">
        <v>0.014976085101315815</v>
      </c>
      <c r="H8" s="81">
        <v>239808.08333333346</v>
      </c>
      <c r="I8" s="79">
        <v>240122.5</v>
      </c>
      <c r="J8" s="15">
        <v>0.0013111178835019397</v>
      </c>
    </row>
    <row r="9" spans="2:10" ht="18">
      <c r="B9" s="18" t="s">
        <v>9</v>
      </c>
      <c r="C9" s="79">
        <v>501061</v>
      </c>
      <c r="D9" s="80">
        <v>477383</v>
      </c>
      <c r="E9" s="58">
        <v>496037</v>
      </c>
      <c r="F9" s="14">
        <v>0.049599587752391684</v>
      </c>
      <c r="G9" s="14">
        <v>0.010128276721292968</v>
      </c>
      <c r="H9" s="81">
        <v>475621.1666666669</v>
      </c>
      <c r="I9" s="79">
        <v>476039.8333333336</v>
      </c>
      <c r="J9" s="15">
        <v>0.0008802523857398115</v>
      </c>
    </row>
    <row r="10" spans="2:10" ht="18">
      <c r="B10" s="18" t="s">
        <v>5</v>
      </c>
      <c r="C10" s="79">
        <v>216325</v>
      </c>
      <c r="D10" s="80">
        <v>207729</v>
      </c>
      <c r="E10" s="58">
        <v>209919</v>
      </c>
      <c r="F10" s="14">
        <v>0.04138083753351723</v>
      </c>
      <c r="G10" s="14">
        <v>0.030516532567323586</v>
      </c>
      <c r="H10" s="81">
        <v>201995.33333333337</v>
      </c>
      <c r="I10" s="79">
        <v>202529.16666666672</v>
      </c>
      <c r="J10" s="15">
        <v>0.002642800328720513</v>
      </c>
    </row>
    <row r="11" spans="2:10" ht="18">
      <c r="B11" s="18" t="s">
        <v>11</v>
      </c>
      <c r="C11" s="79">
        <v>411928</v>
      </c>
      <c r="D11" s="80">
        <v>391702</v>
      </c>
      <c r="E11" s="58">
        <v>404794</v>
      </c>
      <c r="F11" s="14">
        <v>0.051636192820051975</v>
      </c>
      <c r="G11" s="14">
        <v>0.017623779008582145</v>
      </c>
      <c r="H11" s="81">
        <v>389026.5833333336</v>
      </c>
      <c r="I11" s="79">
        <v>389621.0833333336</v>
      </c>
      <c r="J11" s="15">
        <v>0.001528173203245107</v>
      </c>
    </row>
    <row r="12" spans="2:10" s="24" customFormat="1" ht="18.75" thickBot="1">
      <c r="B12" s="34" t="s">
        <v>12</v>
      </c>
      <c r="C12" s="79">
        <v>29469</v>
      </c>
      <c r="D12" s="80">
        <v>27961</v>
      </c>
      <c r="E12" s="58">
        <v>30499</v>
      </c>
      <c r="F12" s="82">
        <v>0.05393226279460677</v>
      </c>
      <c r="G12" s="21">
        <v>-0.03377159906882193</v>
      </c>
      <c r="H12" s="81">
        <v>28589.583333333296</v>
      </c>
      <c r="I12" s="83">
        <v>28503.75</v>
      </c>
      <c r="J12" s="22">
        <v>-0.003002258981272278</v>
      </c>
    </row>
    <row r="13" spans="2:10" ht="18.75" thickBot="1">
      <c r="B13" s="19" t="s">
        <v>6</v>
      </c>
      <c r="C13" s="84">
        <v>2266398</v>
      </c>
      <c r="D13" s="85">
        <v>2176946</v>
      </c>
      <c r="E13" s="86">
        <v>2271683</v>
      </c>
      <c r="F13" s="20">
        <v>0.041090592049596086</v>
      </c>
      <c r="G13" s="20">
        <v>-0.0023264689659604795</v>
      </c>
      <c r="H13" s="87">
        <v>2168750.8333333326</v>
      </c>
      <c r="I13" s="84">
        <v>2168310.416666666</v>
      </c>
      <c r="J13" s="23">
        <v>-0.00020307388930871262</v>
      </c>
    </row>
  </sheetData>
  <sheetProtection/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ABRIL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4">
      <selection activeCell="O4" sqref="O4:Z9"/>
    </sheetView>
  </sheetViews>
  <sheetFormatPr defaultColWidth="11.421875" defaultRowHeight="12.75"/>
  <cols>
    <col min="1" max="1" width="4.421875" style="0" customWidth="1"/>
    <col min="13" max="13" width="6.140625" style="0" customWidth="1"/>
    <col min="14" max="14" width="53.57421875" style="0" bestFit="1" customWidth="1"/>
  </cols>
  <sheetData>
    <row r="1" ht="13.5" thickBot="1"/>
    <row r="2" spans="2:27" ht="17.25" thickBot="1">
      <c r="B2" s="89" t="str">
        <f>"DISTRIBUCIÓN MENSUAL del TRAFICO (Suma de 60 Permanentes)        Madrid "&amp;'TRAFICO(Cuadro)60p)'!B4</f>
        <v>DISTRIBUCIÓN MENSUAL del TRAFICO (Suma de 60 Permanentes)        Madrid ABRIL 2016</v>
      </c>
      <c r="C2" s="90"/>
      <c r="D2" s="90"/>
      <c r="E2" s="90"/>
      <c r="F2" s="90"/>
      <c r="G2" s="90"/>
      <c r="H2" s="90"/>
      <c r="I2" s="90"/>
      <c r="J2" s="90"/>
      <c r="K2" s="90"/>
      <c r="L2" s="91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ABRIL 2016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10</v>
      </c>
      <c r="O5" s="26">
        <v>2301420</v>
      </c>
      <c r="P5" s="26">
        <v>2286793</v>
      </c>
      <c r="Q5" s="26">
        <v>2127950</v>
      </c>
      <c r="R5" s="26">
        <v>1548790</v>
      </c>
      <c r="S5" s="26">
        <v>2217509</v>
      </c>
      <c r="T5" s="26">
        <v>2270392</v>
      </c>
      <c r="U5" s="26">
        <v>2254979</v>
      </c>
      <c r="V5" s="26">
        <v>2188647</v>
      </c>
      <c r="W5" s="26">
        <v>2165305</v>
      </c>
      <c r="X5" s="26">
        <v>2214596</v>
      </c>
      <c r="Y5" s="26">
        <v>2176946</v>
      </c>
      <c r="Z5" s="26">
        <v>2266398</v>
      </c>
    </row>
    <row r="6" spans="14:26" ht="12.75">
      <c r="N6" s="30" t="s">
        <v>19</v>
      </c>
      <c r="O6" s="31">
        <v>2168310.416666666</v>
      </c>
      <c r="P6" s="31">
        <v>2168310.416666666</v>
      </c>
      <c r="Q6" s="31">
        <v>2168310.416666666</v>
      </c>
      <c r="R6" s="31">
        <v>2168310.416666666</v>
      </c>
      <c r="S6" s="31">
        <v>2168310.416666666</v>
      </c>
      <c r="T6" s="31">
        <v>2168310.416666666</v>
      </c>
      <c r="U6" s="31">
        <v>2168310.416666666</v>
      </c>
      <c r="V6" s="31">
        <v>2168310.416666666</v>
      </c>
      <c r="W6" s="31">
        <v>2168310.416666666</v>
      </c>
      <c r="X6" s="31">
        <v>2168310.416666666</v>
      </c>
      <c r="Y6" s="31">
        <v>2168310.416666666</v>
      </c>
      <c r="Z6" s="31">
        <v>2168310.416666666</v>
      </c>
    </row>
    <row r="8" spans="15:26" ht="12.75"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25" t="s">
        <v>17</v>
      </c>
      <c r="O9" s="31">
        <v>2189596.1666666656</v>
      </c>
      <c r="P9" s="31">
        <v>2191115</v>
      </c>
      <c r="Q9" s="31">
        <v>2192685.4166666656</v>
      </c>
      <c r="R9" s="31">
        <v>2190379.25</v>
      </c>
      <c r="S9" s="31">
        <v>2189875.5833333326</v>
      </c>
      <c r="T9" s="31">
        <v>2188923.416666666</v>
      </c>
      <c r="U9" s="31">
        <v>2185379.166666666</v>
      </c>
      <c r="V9" s="31">
        <v>2181998.166666666</v>
      </c>
      <c r="W9" s="31">
        <v>2180231.75</v>
      </c>
      <c r="X9" s="31">
        <v>2175069.416666666</v>
      </c>
      <c r="Y9" s="31">
        <v>2168750.8333333326</v>
      </c>
      <c r="Z9" s="31">
        <v>2168310.416666666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89" t="str">
        <f>"EVOLUCIÓN del PROMEDIO INTERANUAL de TRAFICO (Suma de 60 Perm.)   Madrid  "&amp;'TRAFICO(Cuadro)60p)'!B4</f>
        <v>EVOLUCIÓN del PROMEDIO INTERANUAL de TRAFICO (Suma de 60 Perm.)   Madrid  ABRIL 2016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="75" zoomScaleNormal="75" zoomScalePageLayoutView="0" workbookViewId="0" topLeftCell="A1">
      <selection activeCell="B110" sqref="B110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28125" style="0" bestFit="1" customWidth="1"/>
    <col min="8" max="9" width="12.851562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41" t="s">
        <v>20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15</v>
      </c>
      <c r="G3" s="11"/>
      <c r="H3" s="43" t="s">
        <v>16</v>
      </c>
      <c r="I3" s="44"/>
      <c r="J3" s="37"/>
    </row>
    <row r="4" spans="2:10" ht="18.75" thickBot="1">
      <c r="B4" s="45" t="str">
        <f>'TRAFICO(Cuadro)60p)'!B4</f>
        <v>ABRIL 2016</v>
      </c>
      <c r="C4" s="46" t="str">
        <f>'TRAFICO(Cuadro)60p)'!C4</f>
        <v>AB 16</v>
      </c>
      <c r="D4" s="13" t="str">
        <f>'TRAFICO(Cuadro)60p)'!D4</f>
        <v>MZ 16</v>
      </c>
      <c r="E4" s="13" t="str">
        <f>'TRAFICO(Cuadro)60p)'!E4</f>
        <v>AB 15</v>
      </c>
      <c r="F4" s="47" t="str">
        <f>'TRAFICO(Cuadro)60p)'!F4</f>
        <v>AB16 / MZ16</v>
      </c>
      <c r="G4" s="48" t="str">
        <f>'TRAFICO(Cuadro)60p)'!G4</f>
        <v>AB16 / AB15</v>
      </c>
      <c r="H4" s="13" t="str">
        <f>'TRAFICO(Cuadro)60p)'!H4</f>
        <v>en MZ 16</v>
      </c>
      <c r="I4" s="46" t="str">
        <f>'TRAFICO(Cuadro)60p)'!I4</f>
        <v>en AB 16</v>
      </c>
      <c r="J4" s="49" t="s">
        <v>2</v>
      </c>
    </row>
    <row r="5" spans="2:10" ht="18">
      <c r="B5" s="50" t="s">
        <v>21</v>
      </c>
      <c r="C5" s="51">
        <v>1018</v>
      </c>
      <c r="D5" s="52">
        <v>927</v>
      </c>
      <c r="E5" s="52">
        <v>898</v>
      </c>
      <c r="F5" s="53">
        <v>0.09816612729234088</v>
      </c>
      <c r="G5" s="53">
        <v>0.133630289532294</v>
      </c>
      <c r="H5" s="54">
        <v>994.3333333333329</v>
      </c>
      <c r="I5" s="55">
        <v>1004.3333333333329</v>
      </c>
      <c r="J5" s="56">
        <v>0.010056989607777409</v>
      </c>
    </row>
    <row r="6" spans="2:10" ht="18">
      <c r="B6" s="57" t="s">
        <v>22</v>
      </c>
      <c r="C6" s="51">
        <v>574</v>
      </c>
      <c r="D6" s="58">
        <v>523</v>
      </c>
      <c r="E6" s="58">
        <v>525</v>
      </c>
      <c r="F6" s="14">
        <v>0.09751434034416825</v>
      </c>
      <c r="G6" s="14">
        <v>0.09333333333333334</v>
      </c>
      <c r="H6" s="59">
        <v>569.833333333333</v>
      </c>
      <c r="I6" s="60">
        <v>573.9166666666664</v>
      </c>
      <c r="J6" s="15">
        <v>0.007165837964317122</v>
      </c>
    </row>
    <row r="7" spans="2:10" ht="18">
      <c r="B7" s="57" t="s">
        <v>23</v>
      </c>
      <c r="C7" s="51">
        <v>115</v>
      </c>
      <c r="D7" s="58">
        <v>126</v>
      </c>
      <c r="E7" s="58">
        <v>133</v>
      </c>
      <c r="F7" s="14">
        <v>-0.0873015873015873</v>
      </c>
      <c r="G7" s="14">
        <v>-0.13533834586466165</v>
      </c>
      <c r="H7" s="59">
        <v>128.08333333333334</v>
      </c>
      <c r="I7" s="60">
        <v>126.58333333333334</v>
      </c>
      <c r="J7" s="15">
        <v>-0.011711125569290826</v>
      </c>
    </row>
    <row r="8" spans="2:10" ht="18">
      <c r="B8" s="57" t="s">
        <v>24</v>
      </c>
      <c r="C8" s="51">
        <v>1009</v>
      </c>
      <c r="D8" s="58">
        <v>938</v>
      </c>
      <c r="E8" s="58">
        <v>907</v>
      </c>
      <c r="F8" s="14">
        <v>0.07569296375266525</v>
      </c>
      <c r="G8" s="14">
        <v>0.11245865490628446</v>
      </c>
      <c r="H8" s="59">
        <v>1039.25</v>
      </c>
      <c r="I8" s="60">
        <v>1047.75</v>
      </c>
      <c r="J8" s="15">
        <v>0.008178975222516238</v>
      </c>
    </row>
    <row r="9" spans="2:10" ht="18.75" thickBot="1">
      <c r="B9" s="61" t="s">
        <v>25</v>
      </c>
      <c r="C9" s="62">
        <v>2</v>
      </c>
      <c r="D9" s="63">
        <v>3</v>
      </c>
      <c r="E9" s="63">
        <v>2</v>
      </c>
      <c r="F9" s="64">
        <v>-0.3333333333333333</v>
      </c>
      <c r="G9" s="64">
        <v>0</v>
      </c>
      <c r="H9" s="65">
        <v>2.5</v>
      </c>
      <c r="I9" s="66">
        <v>2.5</v>
      </c>
      <c r="J9" s="67">
        <v>0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26</v>
      </c>
      <c r="C12" s="41" t="s">
        <v>27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15</v>
      </c>
      <c r="G13" s="11"/>
      <c r="H13" s="43" t="s">
        <v>16</v>
      </c>
      <c r="I13" s="44"/>
      <c r="J13" s="37"/>
    </row>
    <row r="14" spans="2:10" ht="18.75" thickBot="1">
      <c r="B14" s="35" t="str">
        <f>B4</f>
        <v>ABRIL 2016</v>
      </c>
      <c r="C14" s="46" t="str">
        <f aca="true" t="shared" si="0" ref="C14:H14">C4</f>
        <v>AB 16</v>
      </c>
      <c r="D14" s="13" t="str">
        <f t="shared" si="0"/>
        <v>MZ 16</v>
      </c>
      <c r="E14" s="13" t="str">
        <f t="shared" si="0"/>
        <v>AB 15</v>
      </c>
      <c r="F14" s="13" t="str">
        <f t="shared" si="0"/>
        <v>AB16 / MZ16</v>
      </c>
      <c r="G14" s="13" t="str">
        <f t="shared" si="0"/>
        <v>AB16 / AB15</v>
      </c>
      <c r="H14" s="13" t="str">
        <f t="shared" si="0"/>
        <v>en MZ 16</v>
      </c>
      <c r="I14" s="73" t="str">
        <f>I4</f>
        <v>en AB 16</v>
      </c>
      <c r="J14" s="49" t="s">
        <v>2</v>
      </c>
    </row>
    <row r="15" spans="2:10" ht="18">
      <c r="B15" s="50" t="s">
        <v>21</v>
      </c>
      <c r="C15" s="51">
        <v>85</v>
      </c>
      <c r="D15" s="52">
        <v>51</v>
      </c>
      <c r="E15" s="52">
        <v>50</v>
      </c>
      <c r="F15" s="53">
        <v>0.6666666666666666</v>
      </c>
      <c r="G15" s="53">
        <v>0.7</v>
      </c>
      <c r="H15" s="59">
        <v>63.5833333333333</v>
      </c>
      <c r="I15" s="55">
        <v>66.5</v>
      </c>
      <c r="J15" s="56">
        <v>0.04587155963302762</v>
      </c>
    </row>
    <row r="16" spans="2:10" ht="18">
      <c r="B16" s="57" t="s">
        <v>22</v>
      </c>
      <c r="C16" s="51">
        <v>74</v>
      </c>
      <c r="D16" s="58">
        <v>46</v>
      </c>
      <c r="E16" s="58">
        <v>47</v>
      </c>
      <c r="F16" s="14">
        <v>0.6086956521739131</v>
      </c>
      <c r="G16" s="14">
        <v>0.574468085106383</v>
      </c>
      <c r="H16" s="59">
        <v>54.166666666666615</v>
      </c>
      <c r="I16" s="60">
        <v>56.416666666666615</v>
      </c>
      <c r="J16" s="15">
        <v>0.04153846153846158</v>
      </c>
    </row>
    <row r="17" spans="2:10" ht="18">
      <c r="B17" s="57" t="s">
        <v>23</v>
      </c>
      <c r="C17" s="51">
        <v>1</v>
      </c>
      <c r="D17" s="58">
        <v>0</v>
      </c>
      <c r="E17" s="58">
        <v>0</v>
      </c>
      <c r="F17" s="14" t="e">
        <v>#DIV/0!</v>
      </c>
      <c r="G17" s="14" t="e">
        <v>#DIV/0!</v>
      </c>
      <c r="H17" s="59">
        <v>0.75</v>
      </c>
      <c r="I17" s="60">
        <v>0.8333333333333336</v>
      </c>
      <c r="J17" s="15">
        <v>0.11111111111111113</v>
      </c>
    </row>
    <row r="18" spans="2:10" ht="18">
      <c r="B18" s="57" t="s">
        <v>24</v>
      </c>
      <c r="C18" s="51">
        <v>86</v>
      </c>
      <c r="D18" s="58">
        <v>58</v>
      </c>
      <c r="E18" s="58">
        <v>38</v>
      </c>
      <c r="F18" s="14">
        <v>0.4827586206896552</v>
      </c>
      <c r="G18" s="14">
        <v>1.263157894736842</v>
      </c>
      <c r="H18" s="59">
        <v>71.83333333333333</v>
      </c>
      <c r="I18" s="60">
        <v>75.83333333333333</v>
      </c>
      <c r="J18" s="15">
        <v>0.055684454756380515</v>
      </c>
    </row>
    <row r="19" spans="2:10" ht="18.75" thickBot="1">
      <c r="B19" s="61" t="s">
        <v>25</v>
      </c>
      <c r="C19" s="62">
        <v>1</v>
      </c>
      <c r="D19" s="63">
        <v>0</v>
      </c>
      <c r="E19" s="63">
        <v>0</v>
      </c>
      <c r="F19" s="64" t="e">
        <v>#DIV/0!</v>
      </c>
      <c r="G19" s="64" t="e">
        <v>#DIV/0!</v>
      </c>
      <c r="H19" s="65">
        <v>0.1666666666666673</v>
      </c>
      <c r="I19" s="66">
        <v>0.2500000000000006</v>
      </c>
      <c r="J19" s="67">
        <v>0.499999999999998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ABRIL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B131" sqref="B131"/>
    </sheetView>
  </sheetViews>
  <sheetFormatPr defaultColWidth="11.421875" defaultRowHeight="12.75"/>
  <cols>
    <col min="1" max="1" width="4.421875" style="0" customWidth="1"/>
    <col min="13" max="13" width="6.7109375" style="0" customWidth="1"/>
    <col min="14" max="14" width="53.57421875" style="0" bestFit="1" customWidth="1"/>
  </cols>
  <sheetData>
    <row r="1" ht="13.5" thickBot="1"/>
    <row r="2" spans="2:26" ht="18.75" thickBot="1">
      <c r="B2" s="92" t="str">
        <f>"DISTRIBUCIÓN MENSUAL del nº de ACCIDENTES            Madrid, "&amp;'ACCIDENTES(Cuadros)'!B4</f>
        <v>DISTRIBUCIÓN MENSUAL del nº de ACCIDENTES            Madrid, ABRIL 2016</v>
      </c>
      <c r="C2" s="93"/>
      <c r="D2" s="93"/>
      <c r="E2" s="93"/>
      <c r="F2" s="93"/>
      <c r="G2" s="93"/>
      <c r="H2" s="93"/>
      <c r="I2" s="93"/>
      <c r="J2" s="93"/>
      <c r="K2" s="93"/>
      <c r="L2" s="9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ABRIL 2016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28</v>
      </c>
      <c r="O5" s="26">
        <v>1090</v>
      </c>
      <c r="P5" s="26">
        <v>1033</v>
      </c>
      <c r="Q5" s="26">
        <v>1091</v>
      </c>
      <c r="R5" s="26">
        <v>650</v>
      </c>
      <c r="S5" s="26">
        <v>1043</v>
      </c>
      <c r="T5" s="26">
        <v>1101</v>
      </c>
      <c r="U5" s="26">
        <v>1032</v>
      </c>
      <c r="V5" s="26">
        <v>994</v>
      </c>
      <c r="W5" s="26">
        <v>1045</v>
      </c>
      <c r="X5" s="26">
        <v>1028</v>
      </c>
      <c r="Y5" s="26">
        <v>927</v>
      </c>
      <c r="Z5" s="26">
        <v>1018</v>
      </c>
    </row>
    <row r="6" spans="14:26" ht="12.75">
      <c r="N6" s="76" t="s">
        <v>29</v>
      </c>
      <c r="O6" s="77">
        <v>979.9166666666664</v>
      </c>
      <c r="P6" s="77">
        <v>979.9166666666664</v>
      </c>
      <c r="Q6" s="77">
        <v>979.9166666666664</v>
      </c>
      <c r="R6" s="77">
        <v>979.9166666666664</v>
      </c>
      <c r="S6" s="77">
        <v>979.9166666666664</v>
      </c>
      <c r="T6" s="77">
        <v>979.9166666666664</v>
      </c>
      <c r="U6" s="77">
        <v>979.9166666666664</v>
      </c>
      <c r="V6" s="77">
        <v>979.9166666666664</v>
      </c>
      <c r="W6" s="77">
        <v>979.9166666666664</v>
      </c>
      <c r="X6" s="77">
        <v>979.9166666666664</v>
      </c>
      <c r="Y6" s="77">
        <v>979.9166666666664</v>
      </c>
      <c r="Z6" s="77">
        <v>979.9166666666664</v>
      </c>
    </row>
    <row r="7" ht="12.75">
      <c r="N7" s="78"/>
    </row>
    <row r="8" spans="14:26" ht="12.75">
      <c r="N8" s="78"/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76" t="s">
        <v>17</v>
      </c>
      <c r="O9" s="77">
        <v>988.333333333333</v>
      </c>
      <c r="P9" s="77">
        <v>991.25</v>
      </c>
      <c r="Q9" s="77">
        <v>1010.1666666666663</v>
      </c>
      <c r="R9" s="77">
        <v>1011.0833333333329</v>
      </c>
      <c r="S9" s="77">
        <v>1013.4166666666663</v>
      </c>
      <c r="T9" s="77">
        <v>1004.4166666666663</v>
      </c>
      <c r="U9" s="77">
        <v>996.5833333333329</v>
      </c>
      <c r="V9" s="77">
        <v>986.5833333333329</v>
      </c>
      <c r="W9" s="77">
        <v>998.9166666666663</v>
      </c>
      <c r="X9" s="77">
        <v>1007.3333333333329</v>
      </c>
      <c r="Y9" s="77">
        <v>994.3333333333329</v>
      </c>
      <c r="Z9" s="77">
        <v>1004.3333333333329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2" t="str">
        <f>"EVOLUCIÓN del PROMEDIO INTERANUAL de ACCIDENTES          Madrid, "&amp;'ACCIDENTES(Cuadros)'!B4</f>
        <v>EVOLUCIÓN del PROMEDIO INTERANUAL de ACCIDENTES          Madrid, ABRIL 2016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DGEP,OeI</dc:creator>
  <cp:keywords/>
  <dc:description/>
  <cp:lastModifiedBy>IAM</cp:lastModifiedBy>
  <cp:lastPrinted>2013-03-05T11:50:43Z</cp:lastPrinted>
  <dcterms:created xsi:type="dcterms:W3CDTF">2004-02-08T08:46:18Z</dcterms:created>
  <dcterms:modified xsi:type="dcterms:W3CDTF">2017-08-04T10:01:09Z</dcterms:modified>
  <cp:category/>
  <cp:version/>
  <cp:contentType/>
  <cp:contentStatus/>
</cp:coreProperties>
</file>